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3" i="12" l="1"/>
  <c r="F39" i="1" s="1"/>
  <c r="F40" i="1" s="1"/>
  <c r="G9" i="12"/>
  <c r="M9" i="12" s="1"/>
  <c r="I9" i="12"/>
  <c r="I8" i="12" s="1"/>
  <c r="K9" i="12"/>
  <c r="O9" i="12"/>
  <c r="Q9" i="12"/>
  <c r="U9" i="12"/>
  <c r="U8" i="12" s="1"/>
  <c r="G10" i="12"/>
  <c r="AD63" i="12" s="1"/>
  <c r="G39" i="1" s="1"/>
  <c r="G40" i="1" s="1"/>
  <c r="G25" i="1" s="1"/>
  <c r="G26" i="1" s="1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3" i="12"/>
  <c r="G12" i="12" s="1"/>
  <c r="I54" i="1" s="1"/>
  <c r="I13" i="12"/>
  <c r="K13" i="12"/>
  <c r="O13" i="12"/>
  <c r="O12" i="12" s="1"/>
  <c r="Q13" i="12"/>
  <c r="U13" i="12"/>
  <c r="G15" i="12"/>
  <c r="I15" i="12"/>
  <c r="K15" i="12"/>
  <c r="M15" i="12"/>
  <c r="O15" i="12"/>
  <c r="Q15" i="12"/>
  <c r="U15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3" i="12"/>
  <c r="I23" i="12"/>
  <c r="K23" i="12"/>
  <c r="M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8" i="12"/>
  <c r="I38" i="12"/>
  <c r="K38" i="12"/>
  <c r="M38" i="12"/>
  <c r="O38" i="12"/>
  <c r="Q38" i="12"/>
  <c r="U38" i="12"/>
  <c r="G40" i="12"/>
  <c r="M40" i="12" s="1"/>
  <c r="I40" i="12"/>
  <c r="K40" i="12"/>
  <c r="O40" i="12"/>
  <c r="Q40" i="12"/>
  <c r="U40" i="12"/>
  <c r="G42" i="12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U58" i="12"/>
  <c r="G59" i="12"/>
  <c r="M59" i="12" s="1"/>
  <c r="M58" i="12" s="1"/>
  <c r="I59" i="12"/>
  <c r="I58" i="12" s="1"/>
  <c r="K59" i="12"/>
  <c r="K58" i="12" s="1"/>
  <c r="O59" i="12"/>
  <c r="O58" i="12" s="1"/>
  <c r="Q59" i="12"/>
  <c r="Q58" i="12" s="1"/>
  <c r="U59" i="12"/>
  <c r="O60" i="12"/>
  <c r="G61" i="12"/>
  <c r="G60" i="12" s="1"/>
  <c r="I57" i="1" s="1"/>
  <c r="I19" i="1" s="1"/>
  <c r="I61" i="12"/>
  <c r="I60" i="12" s="1"/>
  <c r="K61" i="12"/>
  <c r="K60" i="12" s="1"/>
  <c r="M61" i="12"/>
  <c r="M60" i="12" s="1"/>
  <c r="O61" i="12"/>
  <c r="Q61" i="12"/>
  <c r="Q60" i="12" s="1"/>
  <c r="U61" i="12"/>
  <c r="U60" i="12" s="1"/>
  <c r="I20" i="1"/>
  <c r="AZ47" i="1"/>
  <c r="AZ45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I17" i="1" l="1"/>
  <c r="K19" i="12"/>
  <c r="M13" i="12"/>
  <c r="M12" i="12" s="1"/>
  <c r="O8" i="12"/>
  <c r="Q8" i="12"/>
  <c r="M8" i="12"/>
  <c r="U19" i="12"/>
  <c r="I19" i="12"/>
  <c r="U12" i="12"/>
  <c r="K12" i="12"/>
  <c r="G8" i="12"/>
  <c r="G19" i="12"/>
  <c r="I55" i="1" s="1"/>
  <c r="Q19" i="12"/>
  <c r="Q12" i="12"/>
  <c r="I12" i="12"/>
  <c r="K8" i="12"/>
  <c r="O19" i="12"/>
  <c r="G28" i="1"/>
  <c r="H39" i="1"/>
  <c r="H40" i="1" s="1"/>
  <c r="G23" i="1"/>
  <c r="M42" i="12"/>
  <c r="M19" i="12" s="1"/>
  <c r="G58" i="12"/>
  <c r="I56" i="1" s="1"/>
  <c r="I18" i="1" s="1"/>
  <c r="I39" i="1"/>
  <c r="I40" i="1" s="1"/>
  <c r="J39" i="1" s="1"/>
  <c r="J40" i="1" s="1"/>
  <c r="I53" i="1" l="1"/>
  <c r="G63" i="12"/>
  <c r="G24" i="1"/>
  <c r="G29" i="1" s="1"/>
  <c r="I16" i="1" l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<sst xmlns="http://schemas.openxmlformats.org/spreadsheetml/2006/main" count="310" uniqueCount="185">
  <si>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</si>
  <si>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</si>
  <si>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</si>
  <si>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</si>
  <si>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</si>
  <si>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</si>
  <si>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</si>
  <si>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</si>
  <si>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</si>
  <si>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</si>
  <si>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</si>
  <si>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</si>
  <si>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</si>
  <si>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</si>
  <si>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</si>
  <si>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</si>
  <si>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</si>
  <si>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</si>
  <si>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</si>
  <si>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</si>
  <si>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</si>
  <si>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</si>
  <si>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</si>
  <si>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</si>
  <si>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</si>
  <si>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</si>
  <si>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</si>
  <si>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</si>
  <si>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</si>
  <si>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</si>
  <si>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</si>
  <si>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</si>
  <si>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</si>
  <si>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</si>
  <si>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</si>
  <si>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</si>
  <si>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</si>
  <si>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</si>
  <si>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</si>
  <si>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</si>
  <si>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</si>
  <si>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</si>
  <si>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</si>
  <si>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</si>
  <si>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</si>
  <si>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Michal Klimša</t>
  </si>
  <si>
    <t>Výměna střešní krytiny-Střední část</t>
  </si>
  <si>
    <t>Masaryková základní škola Návsí, příspěvková organizace</t>
  </si>
  <si>
    <t>Návsí 345</t>
  </si>
  <si>
    <t>Návsí</t>
  </si>
  <si>
    <t>73992</t>
  </si>
  <si>
    <t>68334257</t>
  </si>
  <si>
    <t>CZ68334257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</si>
  <si>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</si>
  <si>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</si>
  <si>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</si>
  <si>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</si>
  <si>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</si>
  <si>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Cenová soustava RTS I/15</t>
  </si>
  <si>
    <t>Rekapitulace dílů</t>
  </si>
  <si>
    <t>Typ dílu</t>
  </si>
  <si>
    <t>97</t>
  </si>
  <si>
    <t>Prorážení otvorů</t>
  </si>
  <si>
    <t>762</t>
  </si>
  <si>
    <t>Konstrukce tesařské</t>
  </si>
  <si>
    <t>764</t>
  </si>
  <si>
    <t>Konstrukce klempířské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</si>
  <si>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</si>
  <si>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</si>
  <si>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</si>
  <si>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</si>
  <si>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</si>
  <si>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</si>
  <si>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</si>
  <si>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</si>
  <si>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</si>
  <si>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</si>
  <si>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</si>
  <si>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</si>
  <si>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</si>
  <si>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</si>
  <si>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</si>
  <si>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</si>
  <si>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</si>
  <si>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</si>
  <si>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</si>
  <si>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</si>
  <si>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</si>
  <si>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</si>
  <si>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</si>
  <si>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</si>
  <si>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</si>
  <si>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</si>
  <si>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</si>
  <si>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</si>
  <si>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</si>
  <si>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</si>
  <si>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</si>
  <si>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979081111R00</t>
  </si>
  <si>
    <t>Odvoz suti a vybour. hmot na skládku do 1 km</t>
  </si>
  <si>
    <t>t</t>
  </si>
  <si>
    <t>POL1_0</t>
  </si>
  <si>
    <t>979990161R00</t>
  </si>
  <si>
    <t>Poplatek za skládku suti - dřevo</t>
  </si>
  <si>
    <t>979081121R00</t>
  </si>
  <si>
    <t>Příplatek k odvozu za každý další 1 km</t>
  </si>
  <si>
    <t>28325084.A</t>
  </si>
  <si>
    <t>Fólie podstřešní paropropustná, separační vrstva 3mm</t>
  </si>
  <si>
    <t>m2</t>
  </si>
  <si>
    <t>POL3_0</t>
  </si>
  <si>
    <t>1,25*384</t>
  </si>
  <si>
    <t>VV</t>
  </si>
  <si>
    <t>765901001R00</t>
  </si>
  <si>
    <t>Montáž podstřešní fólie</t>
  </si>
  <si>
    <t/>
  </si>
  <si>
    <t>998762103R00</t>
  </si>
  <si>
    <t>Přesun hmot pro tesařské konstrukce, výšky do 12 m</t>
  </si>
  <si>
    <t>764311832R00</t>
  </si>
  <si>
    <t>Demont. plechové krytiny, nad 25 m2, do 45°</t>
  </si>
  <si>
    <t>1,15*384</t>
  </si>
  <si>
    <t>764351837R00</t>
  </si>
  <si>
    <t>Demontáž háků, sklon do 45°</t>
  </si>
  <si>
    <t>kus</t>
  </si>
  <si>
    <t>50+10</t>
  </si>
  <si>
    <t>764348814R00</t>
  </si>
  <si>
    <t>Demontáž sněhového zachytače, sklon do 45°, (odhadované množství)</t>
  </si>
  <si>
    <t>80</t>
  </si>
  <si>
    <t>764392841R00</t>
  </si>
  <si>
    <t>Demontáž úžlabí, rš 500 mm, sklon do 45°</t>
  </si>
  <si>
    <t>m</t>
  </si>
  <si>
    <t>1,15*16,12</t>
  </si>
  <si>
    <t>764393831R00</t>
  </si>
  <si>
    <t>Demontáž hřebene střechy / nároží střechy, rš do 400 mm, do 45°</t>
  </si>
  <si>
    <t>1,15*27,84</t>
  </si>
  <si>
    <t>764352801R00</t>
  </si>
  <si>
    <t>Demontáž žlabů půlkruh. rovných, rš 250 mm, do 45°</t>
  </si>
  <si>
    <t>1,15*46,52</t>
  </si>
  <si>
    <t>764454391R00</t>
  </si>
  <si>
    <t>Montáž trub Al odpadních kruhových, vč. dodávky</t>
  </si>
  <si>
    <t>764454395R00</t>
  </si>
  <si>
    <t>Montáž manžety ochranné Al kruhové, vč.dodávky</t>
  </si>
  <si>
    <t>764352801R01</t>
  </si>
  <si>
    <t>Demontáž dešťových svodů včetně úchytek</t>
  </si>
  <si>
    <t>1,15*20</t>
  </si>
  <si>
    <t>764331831R00</t>
  </si>
  <si>
    <t>Demontáž lemování zdí, rš 250 a 330 mm, do 45°</t>
  </si>
  <si>
    <t>1,15*15,40</t>
  </si>
  <si>
    <t>764311300RAB</t>
  </si>
  <si>
    <t>Krytina střech z Al plechu sklon do 45°, agreg.pol, vč.vikýřů,boků vikýřů,oplech.střeš.oken,prostupů</t>
  </si>
  <si>
    <t>POL2_0</t>
  </si>
  <si>
    <t>764394330R00</t>
  </si>
  <si>
    <t>Podkladní pás u okapu - ukončení krytiny, vč. montáže, PZ plech min.1mm, rš 250 mm</t>
  </si>
  <si>
    <t>764333300RAB</t>
  </si>
  <si>
    <t>Lemování zdí z Al plechu, rš 330 mm</t>
  </si>
  <si>
    <t>764400010RA0</t>
  </si>
  <si>
    <t>Žlaby plastové půlkruhové šířky 125 mm</t>
  </si>
  <si>
    <t>764400020RA0</t>
  </si>
  <si>
    <t>Odpadní trouby plastové DN 105 mm, včetně úchytek</t>
  </si>
  <si>
    <t>553425680R</t>
  </si>
  <si>
    <t>Svorka sněhové zábrany, hliník, pro dvojitou stojatou drážku, 2-trubková</t>
  </si>
  <si>
    <t>100</t>
  </si>
  <si>
    <t>553425700R</t>
  </si>
  <si>
    <t>Spojka pro trubky sněhové zábrany, hliník</t>
  </si>
  <si>
    <t>30*2</t>
  </si>
  <si>
    <t>553425710R</t>
  </si>
  <si>
    <t>Trubka sněhové zábrany, hliník, 32/2 mm</t>
  </si>
  <si>
    <t>2*1,15*(46,52)</t>
  </si>
  <si>
    <t>764392330R00</t>
  </si>
  <si>
    <t>Úžlabí z Al plechu, rš 400 mm</t>
  </si>
  <si>
    <t>18,538</t>
  </si>
  <si>
    <t>764393330R00</t>
  </si>
  <si>
    <t>Hřeben střechy / nároží střechy z Al plechu, rš 400 mm</t>
  </si>
  <si>
    <t>32,016</t>
  </si>
  <si>
    <t>998764102R00</t>
  </si>
  <si>
    <t>Přesun hmot pro klempířské konstr., výšky do 12 m</t>
  </si>
  <si>
    <t>210200020RA0</t>
  </si>
  <si>
    <t>Hromosvod</t>
  </si>
  <si>
    <t>kompl</t>
  </si>
  <si>
    <t>VRN1</t>
  </si>
  <si>
    <t>Zařízení staveniště</t>
  </si>
  <si>
    <t xml:space="preserve"> </t>
  </si>
  <si>
    <t>POL99_0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</si>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</sst>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C13" sqref="C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9" t="s">
        <v>42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9"/>
      <c r="E11" s="249"/>
      <c r="F11" s="249"/>
      <c r="G11" s="249"/>
      <c r="H11" s="28"/>
      <c r="I11" s="101"/>
      <c r="J11" s="11"/>
    </row>
    <row r="12" spans="1:15" ht="15.75" customHeight="1" x14ac:dyDescent="0.2">
      <c r="A12" s="4"/>
      <c r="B12" s="41"/>
      <c r="C12" s="26"/>
      <c r="D12" s="252"/>
      <c r="E12" s="252"/>
      <c r="F12" s="252"/>
      <c r="G12" s="252"/>
      <c r="H12" s="28"/>
      <c r="I12" s="101"/>
      <c r="J12" s="11"/>
    </row>
    <row r="13" spans="1:15" ht="15.75" customHeight="1" x14ac:dyDescent="0.2">
      <c r="A13" s="4"/>
      <c r="B13" s="42"/>
      <c r="C13" s="100"/>
      <c r="D13" s="253"/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8"/>
      <c r="F15" s="248"/>
      <c r="G15" s="250"/>
      <c r="H15" s="250"/>
      <c r="I15" s="250" t="s">
        <v>28</v>
      </c>
      <c r="J15" s="251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9"/>
      <c r="F16" s="230"/>
      <c r="G16" s="229"/>
      <c r="H16" s="230"/>
      <c r="I16" s="229">
        <f>SUMIF(F53:F57,A16,I53:I57)+SUMIF(F53:F57,"PSU",I53:I57)</f>
        <v>0</v>
      </c>
      <c r="J16" s="231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9"/>
      <c r="F17" s="230"/>
      <c r="G17" s="229"/>
      <c r="H17" s="230"/>
      <c r="I17" s="229">
        <f>SUMIF(F53:F57,A17,I53:I57)</f>
        <v>0</v>
      </c>
      <c r="J17" s="231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9"/>
      <c r="F18" s="230"/>
      <c r="G18" s="229"/>
      <c r="H18" s="230"/>
      <c r="I18" s="229">
        <f>SUMIF(F53:F57,A18,I53:I57)</f>
        <v>0</v>
      </c>
      <c r="J18" s="231"/>
    </row>
    <row r="19" spans="1:10" ht="23.25" customHeight="1" x14ac:dyDescent="0.2">
      <c r="A19" s="149" t="s">
        <v>69</v>
      </c>
      <c r="B19" s="150" t="s">
        <v>26</v>
      </c>
      <c r="C19" s="58"/>
      <c r="D19" s="59"/>
      <c r="E19" s="229"/>
      <c r="F19" s="230"/>
      <c r="G19" s="229"/>
      <c r="H19" s="230"/>
      <c r="I19" s="229">
        <f>SUMIF(F53:F57,A19,I53:I57)</f>
        <v>0</v>
      </c>
      <c r="J19" s="231"/>
    </row>
    <row r="20" spans="1:10" ht="23.25" customHeight="1" x14ac:dyDescent="0.2">
      <c r="A20" s="149" t="s">
        <v>70</v>
      </c>
      <c r="B20" s="150" t="s">
        <v>27</v>
      </c>
      <c r="C20" s="58"/>
      <c r="D20" s="59"/>
      <c r="E20" s="229"/>
      <c r="F20" s="230"/>
      <c r="G20" s="229"/>
      <c r="H20" s="230"/>
      <c r="I20" s="229">
        <f>SUMIF(F53:F57,A20,I53:I57)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ZakladDPHSni*SazbaDPH1/100</f>
        <v>0</v>
      </c>
      <c r="H24" s="234"/>
      <c r="I24" s="23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7">
        <f>ZakladDPHSniVypocet+ZakladDPHZaklVypocet</f>
        <v>0</v>
      </c>
      <c r="H28" s="247"/>
      <c r="I28" s="247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5">
        <f>ZakladDPHSni+DPHSni+ZakladDPHZakl+DPHZakl+Zaokrouhleni</f>
        <v>0</v>
      </c>
      <c r="H29" s="245"/>
      <c r="I29" s="245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42444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22"/>
      <c r="D39" s="223"/>
      <c r="E39" s="223"/>
      <c r="F39" s="115">
        <f>' Pol'!AC63</f>
        <v>0</v>
      </c>
      <c r="G39" s="116">
        <f>' Pol'!AD63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24" t="s">
        <v>53</v>
      </c>
      <c r="C40" s="225"/>
      <c r="D40" s="225"/>
      <c r="E40" s="22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55</v>
      </c>
    </row>
    <row r="43" spans="1:52" ht="25.5" x14ac:dyDescent="0.2">
      <c r="B43" s="227" t="s">
        <v>56</v>
      </c>
      <c r="C43" s="227"/>
      <c r="D43" s="227"/>
      <c r="E43" s="227"/>
      <c r="F43" s="227"/>
      <c r="G43" s="227"/>
      <c r="H43" s="227"/>
      <c r="I43" s="227"/>
      <c r="J43" s="227"/>
      <c r="AZ43" s="127" t="str">
        <f>B43</f>
        <v>Jsou-li v ZD nebo jejich přílohách uvedeny konkrétní obchodní názvy jedná se pouze o vymezení požadovaného standardu a zadavatel umožňuje i jiné technicky a kvalitativně srovnatelné řešení.</v>
      </c>
    </row>
    <row r="45" spans="1:52" ht="25.5" x14ac:dyDescent="0.2">
      <c r="B45" s="227" t="s">
        <v>57</v>
      </c>
      <c r="C45" s="227"/>
      <c r="D45" s="227"/>
      <c r="E45" s="227"/>
      <c r="F45" s="227"/>
      <c r="G45" s="227"/>
      <c r="H45" s="227"/>
      <c r="I45" s="227"/>
      <c r="J45" s="227"/>
      <c r="AZ45" s="127" t="str">
        <f>B45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47" spans="1:52" x14ac:dyDescent="0.2">
      <c r="B47" s="227" t="s">
        <v>58</v>
      </c>
      <c r="C47" s="227"/>
      <c r="D47" s="227"/>
      <c r="E47" s="227"/>
      <c r="F47" s="227"/>
      <c r="G47" s="227"/>
      <c r="H47" s="227"/>
      <c r="I47" s="227"/>
      <c r="J47" s="227"/>
      <c r="AZ47" s="127" t="str">
        <f>B47</f>
        <v>Cenová soustava RTS I/15</v>
      </c>
    </row>
    <row r="50" spans="1:10" ht="15.75" x14ac:dyDescent="0.25">
      <c r="B50" s="128" t="s">
        <v>59</v>
      </c>
    </row>
    <row r="52" spans="1:10" ht="25.5" customHeight="1" x14ac:dyDescent="0.2">
      <c r="A52" s="129"/>
      <c r="B52" s="133" t="s">
        <v>16</v>
      </c>
      <c r="C52" s="133" t="s">
        <v>5</v>
      </c>
      <c r="D52" s="134"/>
      <c r="E52" s="134"/>
      <c r="F52" s="137" t="s">
        <v>60</v>
      </c>
      <c r="G52" s="137"/>
      <c r="H52" s="137"/>
      <c r="I52" s="228" t="s">
        <v>28</v>
      </c>
      <c r="J52" s="228"/>
    </row>
    <row r="53" spans="1:10" ht="25.5" customHeight="1" x14ac:dyDescent="0.2">
      <c r="A53" s="130"/>
      <c r="B53" s="138" t="s">
        <v>61</v>
      </c>
      <c r="C53" s="220" t="s">
        <v>62</v>
      </c>
      <c r="D53" s="221"/>
      <c r="E53" s="221"/>
      <c r="F53" s="140" t="s">
        <v>23</v>
      </c>
      <c r="G53" s="141"/>
      <c r="H53" s="141"/>
      <c r="I53" s="219">
        <f>' Pol'!G8</f>
        <v>0</v>
      </c>
      <c r="J53" s="219"/>
    </row>
    <row r="54" spans="1:10" ht="25.5" customHeight="1" x14ac:dyDescent="0.2">
      <c r="A54" s="130"/>
      <c r="B54" s="132" t="s">
        <v>63</v>
      </c>
      <c r="C54" s="213" t="s">
        <v>64</v>
      </c>
      <c r="D54" s="214"/>
      <c r="E54" s="214"/>
      <c r="F54" s="142" t="s">
        <v>24</v>
      </c>
      <c r="G54" s="143"/>
      <c r="H54" s="143"/>
      <c r="I54" s="212">
        <f>' Pol'!G12</f>
        <v>0</v>
      </c>
      <c r="J54" s="212"/>
    </row>
    <row r="55" spans="1:10" ht="25.5" customHeight="1" x14ac:dyDescent="0.2">
      <c r="A55" s="130"/>
      <c r="B55" s="132" t="s">
        <v>65</v>
      </c>
      <c r="C55" s="213" t="s">
        <v>66</v>
      </c>
      <c r="D55" s="214"/>
      <c r="E55" s="214"/>
      <c r="F55" s="142" t="s">
        <v>24</v>
      </c>
      <c r="G55" s="143"/>
      <c r="H55" s="143"/>
      <c r="I55" s="212">
        <f>' Pol'!G19</f>
        <v>0</v>
      </c>
      <c r="J55" s="212"/>
    </row>
    <row r="56" spans="1:10" ht="25.5" customHeight="1" x14ac:dyDescent="0.2">
      <c r="A56" s="130"/>
      <c r="B56" s="132" t="s">
        <v>67</v>
      </c>
      <c r="C56" s="213" t="s">
        <v>68</v>
      </c>
      <c r="D56" s="214"/>
      <c r="E56" s="214"/>
      <c r="F56" s="142" t="s">
        <v>25</v>
      </c>
      <c r="G56" s="143"/>
      <c r="H56" s="143"/>
      <c r="I56" s="212">
        <f>' Pol'!G58</f>
        <v>0</v>
      </c>
      <c r="J56" s="212"/>
    </row>
    <row r="57" spans="1:10" ht="25.5" customHeight="1" x14ac:dyDescent="0.2">
      <c r="A57" s="130"/>
      <c r="B57" s="139" t="s">
        <v>69</v>
      </c>
      <c r="C57" s="216" t="s">
        <v>26</v>
      </c>
      <c r="D57" s="217"/>
      <c r="E57" s="217"/>
      <c r="F57" s="144" t="s">
        <v>69</v>
      </c>
      <c r="G57" s="145"/>
      <c r="H57" s="145"/>
      <c r="I57" s="215">
        <f>' Pol'!G60</f>
        <v>0</v>
      </c>
      <c r="J57" s="215"/>
    </row>
    <row r="58" spans="1:10" ht="25.5" customHeight="1" x14ac:dyDescent="0.2">
      <c r="A58" s="131"/>
      <c r="B58" s="135" t="s">
        <v>1</v>
      </c>
      <c r="C58" s="135"/>
      <c r="D58" s="136"/>
      <c r="E58" s="136"/>
      <c r="F58" s="146"/>
      <c r="G58" s="147"/>
      <c r="H58" s="147"/>
      <c r="I58" s="218">
        <f>SUM(I53:I57)</f>
        <v>0</v>
      </c>
      <c r="J58" s="218"/>
    </row>
    <row r="59" spans="1:10" x14ac:dyDescent="0.2">
      <c r="F59" s="148"/>
      <c r="G59" s="103"/>
      <c r="H59" s="148"/>
      <c r="I59" s="103"/>
      <c r="J59" s="103"/>
    </row>
    <row r="60" spans="1:10" x14ac:dyDescent="0.2">
      <c r="F60" s="148"/>
      <c r="G60" s="103"/>
      <c r="H60" s="148"/>
      <c r="I60" s="103"/>
      <c r="J60" s="103"/>
    </row>
    <row r="61" spans="1:10" x14ac:dyDescent="0.2">
      <c r="F61" s="148"/>
      <c r="G61" s="103"/>
      <c r="H61" s="148"/>
      <c r="I61" s="103"/>
      <c r="J6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52:J52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B43:J43"/>
    <mergeCell ref="B45:J45"/>
    <mergeCell ref="B47:J47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72</v>
      </c>
    </row>
    <row r="2" spans="1:60" ht="24.95" customHeight="1" x14ac:dyDescent="0.2">
      <c r="A2" s="154" t="s">
        <v>71</v>
      </c>
      <c r="B2" s="152"/>
      <c r="C2" s="259" t="s">
        <v>46</v>
      </c>
      <c r="D2" s="260"/>
      <c r="E2" s="260"/>
      <c r="F2" s="260"/>
      <c r="G2" s="261"/>
      <c r="AE2" t="s">
        <v>73</v>
      </c>
    </row>
    <row r="3" spans="1:60" ht="24.95" hidden="1" customHeight="1" x14ac:dyDescent="0.2">
      <c r="A3" s="155" t="s">
        <v>7</v>
      </c>
      <c r="B3" s="153"/>
      <c r="C3" s="262"/>
      <c r="D3" s="262"/>
      <c r="E3" s="262"/>
      <c r="F3" s="262"/>
      <c r="G3" s="263"/>
      <c r="AE3" t="s">
        <v>74</v>
      </c>
    </row>
    <row r="4" spans="1:60" ht="24.95" hidden="1" customHeight="1" x14ac:dyDescent="0.2">
      <c r="A4" s="155" t="s">
        <v>8</v>
      </c>
      <c r="B4" s="153"/>
      <c r="C4" s="264"/>
      <c r="D4" s="262"/>
      <c r="E4" s="262"/>
      <c r="F4" s="262"/>
      <c r="G4" s="263"/>
      <c r="AE4" t="s">
        <v>75</v>
      </c>
    </row>
    <row r="5" spans="1:60" hidden="1" x14ac:dyDescent="0.2">
      <c r="A5" s="156" t="s">
        <v>76</v>
      </c>
      <c r="B5" s="157"/>
      <c r="C5" s="158"/>
      <c r="D5" s="159"/>
      <c r="E5" s="160"/>
      <c r="F5" s="160"/>
      <c r="G5" s="161"/>
      <c r="AE5" t="s">
        <v>77</v>
      </c>
    </row>
    <row r="6" spans="1:60" x14ac:dyDescent="0.2">
      <c r="D6" s="151"/>
    </row>
    <row r="7" spans="1:60" ht="38.25" x14ac:dyDescent="0.2">
      <c r="A7" s="166" t="s">
        <v>78</v>
      </c>
      <c r="B7" s="167" t="s">
        <v>79</v>
      </c>
      <c r="C7" s="167" t="s">
        <v>80</v>
      </c>
      <c r="D7" s="183" t="s">
        <v>81</v>
      </c>
      <c r="E7" s="166" t="s">
        <v>82</v>
      </c>
      <c r="F7" s="162" t="s">
        <v>83</v>
      </c>
      <c r="G7" s="184" t="s">
        <v>28</v>
      </c>
      <c r="H7" s="185" t="s">
        <v>29</v>
      </c>
      <c r="I7" s="185" t="s">
        <v>84</v>
      </c>
      <c r="J7" s="185" t="s">
        <v>30</v>
      </c>
      <c r="K7" s="185" t="s">
        <v>85</v>
      </c>
      <c r="L7" s="185" t="s">
        <v>86</v>
      </c>
      <c r="M7" s="185" t="s">
        <v>87</v>
      </c>
      <c r="N7" s="185" t="s">
        <v>88</v>
      </c>
      <c r="O7" s="185" t="s">
        <v>89</v>
      </c>
      <c r="P7" s="185" t="s">
        <v>90</v>
      </c>
      <c r="Q7" s="185" t="s">
        <v>91</v>
      </c>
      <c r="R7" s="185" t="s">
        <v>92</v>
      </c>
      <c r="S7" s="185" t="s">
        <v>93</v>
      </c>
      <c r="T7" s="185" t="s">
        <v>94</v>
      </c>
      <c r="U7" s="168" t="s">
        <v>95</v>
      </c>
    </row>
    <row r="8" spans="1:60" x14ac:dyDescent="0.2">
      <c r="A8" s="186" t="s">
        <v>96</v>
      </c>
      <c r="B8" s="187" t="s">
        <v>61</v>
      </c>
      <c r="C8" s="188" t="s">
        <v>62</v>
      </c>
      <c r="D8" s="189"/>
      <c r="E8" s="190"/>
      <c r="F8" s="177"/>
      <c r="G8" s="177">
        <f>SUMIF(AE9:AE11,"&lt;&gt;NOR",G9:G11)</f>
        <v>0</v>
      </c>
      <c r="H8" s="177"/>
      <c r="I8" s="177">
        <f>SUM(I9:I11)</f>
        <v>0</v>
      </c>
      <c r="J8" s="177"/>
      <c r="K8" s="177">
        <f>SUM(K9:K11)</f>
        <v>0</v>
      </c>
      <c r="L8" s="177"/>
      <c r="M8" s="177">
        <f>SUM(M9:M11)</f>
        <v>0</v>
      </c>
      <c r="N8" s="177"/>
      <c r="O8" s="177">
        <f>SUM(O9:O11)</f>
        <v>0</v>
      </c>
      <c r="P8" s="177"/>
      <c r="Q8" s="177">
        <f>SUM(Q9:Q11)</f>
        <v>0</v>
      </c>
      <c r="R8" s="177"/>
      <c r="S8" s="177"/>
      <c r="T8" s="191"/>
      <c r="U8" s="177">
        <f>SUM(U9:U11)</f>
        <v>2.4500000000000002</v>
      </c>
      <c r="AE8" t="s">
        <v>97</v>
      </c>
    </row>
    <row r="9" spans="1:60" outlineLevel="1" x14ac:dyDescent="0.2">
      <c r="A9" s="164">
        <v>1</v>
      </c>
      <c r="B9" s="169" t="s">
        <v>98</v>
      </c>
      <c r="C9" s="204" t="s">
        <v>99</v>
      </c>
      <c r="D9" s="171" t="s">
        <v>100</v>
      </c>
      <c r="E9" s="174">
        <v>5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0.49</v>
      </c>
      <c r="U9" s="179">
        <f>ROUND(E9*T9,2)</f>
        <v>2.4500000000000002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101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69" t="s">
        <v>102</v>
      </c>
      <c r="C10" s="204" t="s">
        <v>103</v>
      </c>
      <c r="D10" s="171" t="s">
        <v>100</v>
      </c>
      <c r="E10" s="174">
        <v>5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/>
      <c r="T10" s="180">
        <v>0</v>
      </c>
      <c r="U10" s="179">
        <f>ROUND(E10*T10,2)</f>
        <v>0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101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69" t="s">
        <v>104</v>
      </c>
      <c r="C11" s="204" t="s">
        <v>105</v>
      </c>
      <c r="D11" s="171" t="s">
        <v>100</v>
      </c>
      <c r="E11" s="174">
        <v>50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0</v>
      </c>
      <c r="U11" s="179">
        <f>ROUND(E11*T11,2)</f>
        <v>0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101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x14ac:dyDescent="0.2">
      <c r="A12" s="165" t="s">
        <v>96</v>
      </c>
      <c r="B12" s="170" t="s">
        <v>63</v>
      </c>
      <c r="C12" s="205" t="s">
        <v>64</v>
      </c>
      <c r="D12" s="172"/>
      <c r="E12" s="175"/>
      <c r="F12" s="181"/>
      <c r="G12" s="181">
        <f>SUMIF(AE13:AE18,"&lt;&gt;NOR",G13:G18)</f>
        <v>0</v>
      </c>
      <c r="H12" s="181"/>
      <c r="I12" s="181">
        <f>SUM(I13:I18)</f>
        <v>0</v>
      </c>
      <c r="J12" s="181"/>
      <c r="K12" s="181">
        <f>SUM(K13:K18)</f>
        <v>0</v>
      </c>
      <c r="L12" s="181"/>
      <c r="M12" s="181">
        <f>SUM(M13:M18)</f>
        <v>0</v>
      </c>
      <c r="N12" s="181"/>
      <c r="O12" s="181">
        <f>SUM(O13:O18)</f>
        <v>7.0000000000000007E-2</v>
      </c>
      <c r="P12" s="181"/>
      <c r="Q12" s="181">
        <f>SUM(Q13:Q18)</f>
        <v>0</v>
      </c>
      <c r="R12" s="181"/>
      <c r="S12" s="181"/>
      <c r="T12" s="182"/>
      <c r="U12" s="181">
        <f>SUM(U13:U18)</f>
        <v>48.47</v>
      </c>
      <c r="AE12" t="s">
        <v>97</v>
      </c>
    </row>
    <row r="13" spans="1:60" ht="22.5" outlineLevel="1" x14ac:dyDescent="0.2">
      <c r="A13" s="164">
        <v>4</v>
      </c>
      <c r="B13" s="169" t="s">
        <v>106</v>
      </c>
      <c r="C13" s="204" t="s">
        <v>107</v>
      </c>
      <c r="D13" s="171" t="s">
        <v>108</v>
      </c>
      <c r="E13" s="174">
        <v>480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1.3999999999999999E-4</v>
      </c>
      <c r="O13" s="179">
        <f>ROUND(E13*N13,2)</f>
        <v>7.0000000000000007E-2</v>
      </c>
      <c r="P13" s="179">
        <v>0</v>
      </c>
      <c r="Q13" s="179">
        <f>ROUND(E13*P13,2)</f>
        <v>0</v>
      </c>
      <c r="R13" s="179"/>
      <c r="S13" s="179"/>
      <c r="T13" s="180">
        <v>0</v>
      </c>
      <c r="U13" s="179">
        <f>ROUND(E13*T13,2)</f>
        <v>0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109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/>
      <c r="B14" s="169"/>
      <c r="C14" s="206" t="s">
        <v>110</v>
      </c>
      <c r="D14" s="173"/>
      <c r="E14" s="176">
        <v>480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80"/>
      <c r="U14" s="179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111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5</v>
      </c>
      <c r="B15" s="169" t="s">
        <v>112</v>
      </c>
      <c r="C15" s="204" t="s">
        <v>113</v>
      </c>
      <c r="D15" s="171" t="s">
        <v>108</v>
      </c>
      <c r="E15" s="174">
        <v>480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/>
      <c r="S15" s="179"/>
      <c r="T15" s="180">
        <v>0.1</v>
      </c>
      <c r="U15" s="179">
        <f>ROUND(E15*T15,2)</f>
        <v>48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101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/>
      <c r="B16" s="169"/>
      <c r="C16" s="206" t="s">
        <v>110</v>
      </c>
      <c r="D16" s="173"/>
      <c r="E16" s="176">
        <v>480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111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/>
      <c r="B17" s="169"/>
      <c r="C17" s="206" t="s">
        <v>114</v>
      </c>
      <c r="D17" s="173"/>
      <c r="E17" s="176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111</v>
      </c>
      <c r="AF17" s="163">
        <v>0</v>
      </c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 x14ac:dyDescent="0.2">
      <c r="A18" s="164">
        <v>6</v>
      </c>
      <c r="B18" s="169" t="s">
        <v>115</v>
      </c>
      <c r="C18" s="204" t="s">
        <v>116</v>
      </c>
      <c r="D18" s="171" t="s">
        <v>100</v>
      </c>
      <c r="E18" s="174">
        <v>0.25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79"/>
      <c r="S18" s="179"/>
      <c r="T18" s="180">
        <v>1.86</v>
      </c>
      <c r="U18" s="179">
        <f>ROUND(E18*T18,2)</f>
        <v>0.47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101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x14ac:dyDescent="0.2">
      <c r="A19" s="165" t="s">
        <v>96</v>
      </c>
      <c r="B19" s="170" t="s">
        <v>65</v>
      </c>
      <c r="C19" s="205" t="s">
        <v>66</v>
      </c>
      <c r="D19" s="172"/>
      <c r="E19" s="175"/>
      <c r="F19" s="181"/>
      <c r="G19" s="181">
        <f>SUMIF(AE20:AE57,"&lt;&gt;NOR",G20:G57)</f>
        <v>0</v>
      </c>
      <c r="H19" s="181"/>
      <c r="I19" s="181">
        <f>SUM(I20:I57)</f>
        <v>0</v>
      </c>
      <c r="J19" s="181"/>
      <c r="K19" s="181">
        <f>SUM(K20:K57)</f>
        <v>0</v>
      </c>
      <c r="L19" s="181"/>
      <c r="M19" s="181">
        <f>SUM(M20:M57)</f>
        <v>0</v>
      </c>
      <c r="N19" s="181"/>
      <c r="O19" s="181">
        <f>SUM(O20:O57)</f>
        <v>7.8199999999999994</v>
      </c>
      <c r="P19" s="181"/>
      <c r="Q19" s="181">
        <f>SUM(Q20:Q57)</f>
        <v>3.98</v>
      </c>
      <c r="R19" s="181"/>
      <c r="S19" s="181"/>
      <c r="T19" s="182"/>
      <c r="U19" s="181">
        <f>SUM(U20:U57)</f>
        <v>799</v>
      </c>
      <c r="AE19" t="s">
        <v>97</v>
      </c>
    </row>
    <row r="20" spans="1:60" outlineLevel="1" x14ac:dyDescent="0.2">
      <c r="A20" s="164">
        <v>7</v>
      </c>
      <c r="B20" s="169" t="s">
        <v>117</v>
      </c>
      <c r="C20" s="204" t="s">
        <v>118</v>
      </c>
      <c r="D20" s="171" t="s">
        <v>108</v>
      </c>
      <c r="E20" s="174">
        <v>441.6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7.3200000000000001E-3</v>
      </c>
      <c r="Q20" s="179">
        <f>ROUND(E20*P20,2)</f>
        <v>3.23</v>
      </c>
      <c r="R20" s="179"/>
      <c r="S20" s="179"/>
      <c r="T20" s="180">
        <v>0.09</v>
      </c>
      <c r="U20" s="179">
        <f>ROUND(E20*T20,2)</f>
        <v>39.74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101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69"/>
      <c r="C21" s="206" t="s">
        <v>119</v>
      </c>
      <c r="D21" s="173"/>
      <c r="E21" s="176">
        <v>441.6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111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/>
      <c r="B22" s="169"/>
      <c r="C22" s="206" t="s">
        <v>114</v>
      </c>
      <c r="D22" s="173"/>
      <c r="E22" s="176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79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111</v>
      </c>
      <c r="AF22" s="163">
        <v>0</v>
      </c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>
        <v>8</v>
      </c>
      <c r="B23" s="169" t="s">
        <v>120</v>
      </c>
      <c r="C23" s="204" t="s">
        <v>121</v>
      </c>
      <c r="D23" s="171" t="s">
        <v>122</v>
      </c>
      <c r="E23" s="174">
        <v>60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6.8999999999999997E-4</v>
      </c>
      <c r="Q23" s="179">
        <f>ROUND(E23*P23,2)</f>
        <v>0.04</v>
      </c>
      <c r="R23" s="179"/>
      <c r="S23" s="179"/>
      <c r="T23" s="180">
        <v>0.06</v>
      </c>
      <c r="U23" s="179">
        <f>ROUND(E23*T23,2)</f>
        <v>3.6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101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/>
      <c r="B24" s="169"/>
      <c r="C24" s="206" t="s">
        <v>123</v>
      </c>
      <c r="D24" s="173"/>
      <c r="E24" s="176">
        <v>60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80"/>
      <c r="U24" s="179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111</v>
      </c>
      <c r="AF24" s="163">
        <v>0</v>
      </c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 x14ac:dyDescent="0.2">
      <c r="A25" s="164">
        <v>9</v>
      </c>
      <c r="B25" s="169" t="s">
        <v>124</v>
      </c>
      <c r="C25" s="204" t="s">
        <v>125</v>
      </c>
      <c r="D25" s="171" t="s">
        <v>122</v>
      </c>
      <c r="E25" s="174">
        <v>80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4.1599999999999996E-3</v>
      </c>
      <c r="Q25" s="179">
        <f>ROUND(E25*P25,2)</f>
        <v>0.33</v>
      </c>
      <c r="R25" s="179"/>
      <c r="S25" s="179"/>
      <c r="T25" s="180">
        <v>0.05</v>
      </c>
      <c r="U25" s="179">
        <f>ROUND(E25*T25,2)</f>
        <v>4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101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/>
      <c r="B26" s="169"/>
      <c r="C26" s="206" t="s">
        <v>126</v>
      </c>
      <c r="D26" s="173"/>
      <c r="E26" s="176">
        <v>80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111</v>
      </c>
      <c r="AF26" s="163">
        <v>0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>
        <v>10</v>
      </c>
      <c r="B27" s="169" t="s">
        <v>127</v>
      </c>
      <c r="C27" s="204" t="s">
        <v>128</v>
      </c>
      <c r="D27" s="171" t="s">
        <v>129</v>
      </c>
      <c r="E27" s="174">
        <v>18.538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3.0699999999999998E-3</v>
      </c>
      <c r="Q27" s="179">
        <f>ROUND(E27*P27,2)</f>
        <v>0.06</v>
      </c>
      <c r="R27" s="179"/>
      <c r="S27" s="179"/>
      <c r="T27" s="180">
        <v>0.05</v>
      </c>
      <c r="U27" s="179">
        <f>ROUND(E27*T27,2)</f>
        <v>0.93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101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/>
      <c r="B28" s="169"/>
      <c r="C28" s="206" t="s">
        <v>130</v>
      </c>
      <c r="D28" s="173"/>
      <c r="E28" s="176">
        <v>18.538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111</v>
      </c>
      <c r="AF28" s="163">
        <v>0</v>
      </c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ht="22.5" outlineLevel="1" x14ac:dyDescent="0.2">
      <c r="A29" s="164">
        <v>11</v>
      </c>
      <c r="B29" s="169" t="s">
        <v>131</v>
      </c>
      <c r="C29" s="204" t="s">
        <v>132</v>
      </c>
      <c r="D29" s="171" t="s">
        <v>129</v>
      </c>
      <c r="E29" s="174">
        <v>32.015999999999998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1.97E-3</v>
      </c>
      <c r="Q29" s="179">
        <f>ROUND(E29*P29,2)</f>
        <v>0.06</v>
      </c>
      <c r="R29" s="179"/>
      <c r="S29" s="179"/>
      <c r="T29" s="180">
        <v>0.05</v>
      </c>
      <c r="U29" s="179">
        <f>ROUND(E29*T29,2)</f>
        <v>1.6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101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/>
      <c r="B30" s="169"/>
      <c r="C30" s="206" t="s">
        <v>133</v>
      </c>
      <c r="D30" s="173"/>
      <c r="E30" s="176">
        <v>32.015999999999998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111</v>
      </c>
      <c r="AF30" s="163">
        <v>0</v>
      </c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/>
      <c r="B31" s="169"/>
      <c r="C31" s="206" t="s">
        <v>114</v>
      </c>
      <c r="D31" s="173"/>
      <c r="E31" s="176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111</v>
      </c>
      <c r="AF31" s="163">
        <v>0</v>
      </c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>
        <v>12</v>
      </c>
      <c r="B32" s="169" t="s">
        <v>134</v>
      </c>
      <c r="C32" s="204" t="s">
        <v>135</v>
      </c>
      <c r="D32" s="171" t="s">
        <v>129</v>
      </c>
      <c r="E32" s="174">
        <v>53.497999999999998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2.8600000000000001E-3</v>
      </c>
      <c r="Q32" s="179">
        <f>ROUND(E32*P32,2)</f>
        <v>0.15</v>
      </c>
      <c r="R32" s="179"/>
      <c r="S32" s="179"/>
      <c r="T32" s="180">
        <v>0.06</v>
      </c>
      <c r="U32" s="179">
        <f>ROUND(E32*T32,2)</f>
        <v>3.21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101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69"/>
      <c r="C33" s="206" t="s">
        <v>136</v>
      </c>
      <c r="D33" s="173"/>
      <c r="E33" s="176">
        <v>53.497999999999998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111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>
        <v>13</v>
      </c>
      <c r="B34" s="169" t="s">
        <v>137</v>
      </c>
      <c r="C34" s="204" t="s">
        <v>138</v>
      </c>
      <c r="D34" s="171" t="s">
        <v>122</v>
      </c>
      <c r="E34" s="174">
        <v>1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5.0000000000000002E-5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/>
      <c r="T34" s="180">
        <v>0.25</v>
      </c>
      <c r="U34" s="179">
        <f>ROUND(E34*T34,2)</f>
        <v>0.25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101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64">
        <v>14</v>
      </c>
      <c r="B35" s="169" t="s">
        <v>139</v>
      </c>
      <c r="C35" s="204" t="s">
        <v>140</v>
      </c>
      <c r="D35" s="171" t="s">
        <v>122</v>
      </c>
      <c r="E35" s="174">
        <v>1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/>
      <c r="S35" s="179"/>
      <c r="T35" s="180">
        <v>0.06</v>
      </c>
      <c r="U35" s="179">
        <f>ROUND(E35*T35,2)</f>
        <v>0.06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101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64">
        <v>15</v>
      </c>
      <c r="B36" s="169" t="s">
        <v>141</v>
      </c>
      <c r="C36" s="204" t="s">
        <v>142</v>
      </c>
      <c r="D36" s="171" t="s">
        <v>129</v>
      </c>
      <c r="E36" s="174">
        <v>23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2.8600000000000001E-3</v>
      </c>
      <c r="Q36" s="179">
        <f>ROUND(E36*P36,2)</f>
        <v>7.0000000000000007E-2</v>
      </c>
      <c r="R36" s="179"/>
      <c r="S36" s="179"/>
      <c r="T36" s="180">
        <v>0.06</v>
      </c>
      <c r="U36" s="179">
        <f>ROUND(E36*T36,2)</f>
        <v>1.38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101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/>
      <c r="B37" s="169"/>
      <c r="C37" s="206" t="s">
        <v>143</v>
      </c>
      <c r="D37" s="173"/>
      <c r="E37" s="176">
        <v>23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111</v>
      </c>
      <c r="AF37" s="163">
        <v>0</v>
      </c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>
        <v>16</v>
      </c>
      <c r="B38" s="169" t="s">
        <v>144</v>
      </c>
      <c r="C38" s="204" t="s">
        <v>145</v>
      </c>
      <c r="D38" s="171" t="s">
        <v>129</v>
      </c>
      <c r="E38" s="174">
        <v>17.71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0</v>
      </c>
      <c r="O38" s="179">
        <f>ROUND(E38*N38,2)</f>
        <v>0</v>
      </c>
      <c r="P38" s="179">
        <v>2.0500000000000002E-3</v>
      </c>
      <c r="Q38" s="179">
        <f>ROUND(E38*P38,2)</f>
        <v>0.04</v>
      </c>
      <c r="R38" s="179"/>
      <c r="S38" s="179"/>
      <c r="T38" s="180">
        <v>0.05</v>
      </c>
      <c r="U38" s="179">
        <f>ROUND(E38*T38,2)</f>
        <v>0.89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101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/>
      <c r="B39" s="169"/>
      <c r="C39" s="206" t="s">
        <v>146</v>
      </c>
      <c r="D39" s="173"/>
      <c r="E39" s="176">
        <v>17.71</v>
      </c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80"/>
      <c r="U39" s="179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111</v>
      </c>
      <c r="AF39" s="163">
        <v>0</v>
      </c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ht="22.5" outlineLevel="1" x14ac:dyDescent="0.2">
      <c r="A40" s="164">
        <v>17</v>
      </c>
      <c r="B40" s="169" t="s">
        <v>147</v>
      </c>
      <c r="C40" s="204" t="s">
        <v>148</v>
      </c>
      <c r="D40" s="171" t="s">
        <v>108</v>
      </c>
      <c r="E40" s="174">
        <v>480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9">
        <v>1.5630000000000002E-2</v>
      </c>
      <c r="O40" s="179">
        <f>ROUND(E40*N40,2)</f>
        <v>7.5</v>
      </c>
      <c r="P40" s="179">
        <v>0</v>
      </c>
      <c r="Q40" s="179">
        <f>ROUND(E40*P40,2)</f>
        <v>0</v>
      </c>
      <c r="R40" s="179"/>
      <c r="S40" s="179"/>
      <c r="T40" s="180">
        <v>1.36</v>
      </c>
      <c r="U40" s="179">
        <f>ROUND(E40*T40,2)</f>
        <v>652.79999999999995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149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/>
      <c r="B41" s="169"/>
      <c r="C41" s="206" t="s">
        <v>110</v>
      </c>
      <c r="D41" s="173"/>
      <c r="E41" s="176">
        <v>480</v>
      </c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80"/>
      <c r="U41" s="179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111</v>
      </c>
      <c r="AF41" s="163">
        <v>0</v>
      </c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ht="22.5" outlineLevel="1" x14ac:dyDescent="0.2">
      <c r="A42" s="164">
        <v>18</v>
      </c>
      <c r="B42" s="169" t="s">
        <v>150</v>
      </c>
      <c r="C42" s="204" t="s">
        <v>151</v>
      </c>
      <c r="D42" s="171" t="s">
        <v>129</v>
      </c>
      <c r="E42" s="174">
        <v>53.497999999999998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5.5999999999999995E-4</v>
      </c>
      <c r="O42" s="179">
        <f>ROUND(E42*N42,2)</f>
        <v>0.03</v>
      </c>
      <c r="P42" s="179">
        <v>0</v>
      </c>
      <c r="Q42" s="179">
        <f>ROUND(E42*P42,2)</f>
        <v>0</v>
      </c>
      <c r="R42" s="179"/>
      <c r="S42" s="179"/>
      <c r="T42" s="180">
        <v>4.9000000000000002E-2</v>
      </c>
      <c r="U42" s="179">
        <f>ROUND(E42*T42,2)</f>
        <v>2.62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101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/>
      <c r="B43" s="169"/>
      <c r="C43" s="206" t="s">
        <v>136</v>
      </c>
      <c r="D43" s="173"/>
      <c r="E43" s="176">
        <v>53.497999999999998</v>
      </c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80"/>
      <c r="U43" s="179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111</v>
      </c>
      <c r="AF43" s="163">
        <v>0</v>
      </c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19</v>
      </c>
      <c r="B44" s="169" t="s">
        <v>152</v>
      </c>
      <c r="C44" s="204" t="s">
        <v>153</v>
      </c>
      <c r="D44" s="171" t="s">
        <v>129</v>
      </c>
      <c r="E44" s="174">
        <v>17.71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2.31E-3</v>
      </c>
      <c r="O44" s="179">
        <f>ROUND(E44*N44,2)</f>
        <v>0.04</v>
      </c>
      <c r="P44" s="179">
        <v>0</v>
      </c>
      <c r="Q44" s="179">
        <f>ROUND(E44*P44,2)</f>
        <v>0</v>
      </c>
      <c r="R44" s="179"/>
      <c r="S44" s="179"/>
      <c r="T44" s="180">
        <v>0.63</v>
      </c>
      <c r="U44" s="179">
        <f>ROUND(E44*T44,2)</f>
        <v>11.16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149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20</v>
      </c>
      <c r="B45" s="169" t="s">
        <v>154</v>
      </c>
      <c r="C45" s="204" t="s">
        <v>155</v>
      </c>
      <c r="D45" s="171" t="s">
        <v>129</v>
      </c>
      <c r="E45" s="174">
        <v>53.497999999999998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9">
        <v>9.3000000000000005E-4</v>
      </c>
      <c r="O45" s="179">
        <f>ROUND(E45*N45,2)</f>
        <v>0.05</v>
      </c>
      <c r="P45" s="179">
        <v>0</v>
      </c>
      <c r="Q45" s="179">
        <f>ROUND(E45*P45,2)</f>
        <v>0</v>
      </c>
      <c r="R45" s="179"/>
      <c r="S45" s="179"/>
      <c r="T45" s="180">
        <v>0.27</v>
      </c>
      <c r="U45" s="179">
        <f>ROUND(E45*T45,2)</f>
        <v>14.44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149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ht="22.5" outlineLevel="1" x14ac:dyDescent="0.2">
      <c r="A46" s="164">
        <v>21</v>
      </c>
      <c r="B46" s="169" t="s">
        <v>156</v>
      </c>
      <c r="C46" s="204" t="s">
        <v>157</v>
      </c>
      <c r="D46" s="171" t="s">
        <v>129</v>
      </c>
      <c r="E46" s="174">
        <v>23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2.33E-3</v>
      </c>
      <c r="O46" s="179">
        <f>ROUND(E46*N46,2)</f>
        <v>0.05</v>
      </c>
      <c r="P46" s="179">
        <v>0</v>
      </c>
      <c r="Q46" s="179">
        <f>ROUND(E46*P46,2)</f>
        <v>0</v>
      </c>
      <c r="R46" s="179"/>
      <c r="S46" s="179"/>
      <c r="T46" s="180">
        <v>0.31</v>
      </c>
      <c r="U46" s="179">
        <f>ROUND(E46*T46,2)</f>
        <v>7.13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149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 x14ac:dyDescent="0.2">
      <c r="A47" s="164">
        <v>22</v>
      </c>
      <c r="B47" s="169" t="s">
        <v>158</v>
      </c>
      <c r="C47" s="204" t="s">
        <v>159</v>
      </c>
      <c r="D47" s="171" t="s">
        <v>122</v>
      </c>
      <c r="E47" s="174">
        <v>100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9">
        <v>3.5E-4</v>
      </c>
      <c r="O47" s="179">
        <f>ROUND(E47*N47,2)</f>
        <v>0.04</v>
      </c>
      <c r="P47" s="179">
        <v>0</v>
      </c>
      <c r="Q47" s="179">
        <f>ROUND(E47*P47,2)</f>
        <v>0</v>
      </c>
      <c r="R47" s="179"/>
      <c r="S47" s="179"/>
      <c r="T47" s="180">
        <v>0</v>
      </c>
      <c r="U47" s="179">
        <f>ROUND(E47*T47,2)</f>
        <v>0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109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/>
      <c r="B48" s="169"/>
      <c r="C48" s="206" t="s">
        <v>160</v>
      </c>
      <c r="D48" s="173"/>
      <c r="E48" s="176">
        <v>100</v>
      </c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80"/>
      <c r="U48" s="179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111</v>
      </c>
      <c r="AF48" s="163">
        <v>0</v>
      </c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>
        <v>23</v>
      </c>
      <c r="B49" s="169" t="s">
        <v>161</v>
      </c>
      <c r="C49" s="204" t="s">
        <v>162</v>
      </c>
      <c r="D49" s="171" t="s">
        <v>122</v>
      </c>
      <c r="E49" s="174">
        <v>60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2.0000000000000002E-5</v>
      </c>
      <c r="O49" s="179">
        <f>ROUND(E49*N49,2)</f>
        <v>0</v>
      </c>
      <c r="P49" s="179">
        <v>0</v>
      </c>
      <c r="Q49" s="179">
        <f>ROUND(E49*P49,2)</f>
        <v>0</v>
      </c>
      <c r="R49" s="179"/>
      <c r="S49" s="179"/>
      <c r="T49" s="180">
        <v>0</v>
      </c>
      <c r="U49" s="179">
        <f>ROUND(E49*T49,2)</f>
        <v>0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109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/>
      <c r="B50" s="169"/>
      <c r="C50" s="206" t="s">
        <v>163</v>
      </c>
      <c r="D50" s="173"/>
      <c r="E50" s="176">
        <v>60</v>
      </c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80"/>
      <c r="U50" s="179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111</v>
      </c>
      <c r="AF50" s="163">
        <v>0</v>
      </c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>
        <v>24</v>
      </c>
      <c r="B51" s="169" t="s">
        <v>164</v>
      </c>
      <c r="C51" s="204" t="s">
        <v>165</v>
      </c>
      <c r="D51" s="171" t="s">
        <v>129</v>
      </c>
      <c r="E51" s="174">
        <v>106.996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5.1000000000000004E-4</v>
      </c>
      <c r="O51" s="179">
        <f>ROUND(E51*N51,2)</f>
        <v>0.05</v>
      </c>
      <c r="P51" s="179">
        <v>0</v>
      </c>
      <c r="Q51" s="179">
        <f>ROUND(E51*P51,2)</f>
        <v>0</v>
      </c>
      <c r="R51" s="179"/>
      <c r="S51" s="179"/>
      <c r="T51" s="180">
        <v>0</v>
      </c>
      <c r="U51" s="179">
        <f>ROUND(E51*T51,2)</f>
        <v>0</v>
      </c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109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/>
      <c r="B52" s="169"/>
      <c r="C52" s="206" t="s">
        <v>166</v>
      </c>
      <c r="D52" s="173"/>
      <c r="E52" s="176">
        <v>106.996</v>
      </c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80"/>
      <c r="U52" s="179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111</v>
      </c>
      <c r="AF52" s="163">
        <v>0</v>
      </c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25</v>
      </c>
      <c r="B53" s="169" t="s">
        <v>167</v>
      </c>
      <c r="C53" s="204" t="s">
        <v>168</v>
      </c>
      <c r="D53" s="171" t="s">
        <v>129</v>
      </c>
      <c r="E53" s="174">
        <v>18.538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9">
        <v>1.17E-3</v>
      </c>
      <c r="O53" s="179">
        <f>ROUND(E53*N53,2)</f>
        <v>0.02</v>
      </c>
      <c r="P53" s="179">
        <v>0</v>
      </c>
      <c r="Q53" s="179">
        <f>ROUND(E53*P53,2)</f>
        <v>0</v>
      </c>
      <c r="R53" s="179"/>
      <c r="S53" s="179"/>
      <c r="T53" s="180">
        <v>0.24</v>
      </c>
      <c r="U53" s="179">
        <f>ROUND(E53*T53,2)</f>
        <v>4.45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101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/>
      <c r="B54" s="169"/>
      <c r="C54" s="206" t="s">
        <v>169</v>
      </c>
      <c r="D54" s="173"/>
      <c r="E54" s="176">
        <v>18.538</v>
      </c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80"/>
      <c r="U54" s="179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111</v>
      </c>
      <c r="AF54" s="163">
        <v>0</v>
      </c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22.5" outlineLevel="1" x14ac:dyDescent="0.2">
      <c r="A55" s="164">
        <v>26</v>
      </c>
      <c r="B55" s="169" t="s">
        <v>170</v>
      </c>
      <c r="C55" s="204" t="s">
        <v>171</v>
      </c>
      <c r="D55" s="171" t="s">
        <v>129</v>
      </c>
      <c r="E55" s="174">
        <v>32.015999999999998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1.17E-3</v>
      </c>
      <c r="O55" s="179">
        <f>ROUND(E55*N55,2)</f>
        <v>0.04</v>
      </c>
      <c r="P55" s="179">
        <v>0</v>
      </c>
      <c r="Q55" s="179">
        <f>ROUND(E55*P55,2)</f>
        <v>0</v>
      </c>
      <c r="R55" s="179"/>
      <c r="S55" s="179"/>
      <c r="T55" s="180">
        <v>0.23</v>
      </c>
      <c r="U55" s="179">
        <f>ROUND(E55*T55,2)</f>
        <v>7.36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101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/>
      <c r="B56" s="169"/>
      <c r="C56" s="206" t="s">
        <v>172</v>
      </c>
      <c r="D56" s="173"/>
      <c r="E56" s="176">
        <v>32.015999999999998</v>
      </c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80"/>
      <c r="U56" s="179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111</v>
      </c>
      <c r="AF56" s="163">
        <v>0</v>
      </c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164">
        <v>27</v>
      </c>
      <c r="B57" s="169" t="s">
        <v>173</v>
      </c>
      <c r="C57" s="204" t="s">
        <v>174</v>
      </c>
      <c r="D57" s="171" t="s">
        <v>100</v>
      </c>
      <c r="E57" s="174">
        <v>9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/>
      <c r="S57" s="179"/>
      <c r="T57" s="180">
        <v>4.82</v>
      </c>
      <c r="U57" s="179">
        <f>ROUND(E57*T57,2)</f>
        <v>43.38</v>
      </c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101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x14ac:dyDescent="0.2">
      <c r="A58" s="165" t="s">
        <v>96</v>
      </c>
      <c r="B58" s="170" t="s">
        <v>67</v>
      </c>
      <c r="C58" s="205" t="s">
        <v>68</v>
      </c>
      <c r="D58" s="172"/>
      <c r="E58" s="175"/>
      <c r="F58" s="181"/>
      <c r="G58" s="181">
        <f>SUMIF(AE59:AE59,"&lt;&gt;NOR",G59:G59)</f>
        <v>0</v>
      </c>
      <c r="H58" s="181"/>
      <c r="I58" s="181">
        <f>SUM(I59:I59)</f>
        <v>0</v>
      </c>
      <c r="J58" s="181"/>
      <c r="K58" s="181">
        <f>SUM(K59:K59)</f>
        <v>0</v>
      </c>
      <c r="L58" s="181"/>
      <c r="M58" s="181">
        <f>SUM(M59:M59)</f>
        <v>0</v>
      </c>
      <c r="N58" s="181"/>
      <c r="O58" s="181">
        <f>SUM(O59:O59)</f>
        <v>0.3</v>
      </c>
      <c r="P58" s="181"/>
      <c r="Q58" s="181">
        <f>SUM(Q59:Q59)</f>
        <v>0</v>
      </c>
      <c r="R58" s="181"/>
      <c r="S58" s="181"/>
      <c r="T58" s="182"/>
      <c r="U58" s="181">
        <f>SUM(U59:U59)</f>
        <v>148.22</v>
      </c>
      <c r="AE58" t="s">
        <v>97</v>
      </c>
    </row>
    <row r="59" spans="1:60" outlineLevel="1" x14ac:dyDescent="0.2">
      <c r="A59" s="164">
        <v>28</v>
      </c>
      <c r="B59" s="169" t="s">
        <v>175</v>
      </c>
      <c r="C59" s="204" t="s">
        <v>176</v>
      </c>
      <c r="D59" s="171" t="s">
        <v>177</v>
      </c>
      <c r="E59" s="174">
        <v>1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0.29942999999999997</v>
      </c>
      <c r="O59" s="179">
        <f>ROUND(E59*N59,2)</f>
        <v>0.3</v>
      </c>
      <c r="P59" s="179">
        <v>0</v>
      </c>
      <c r="Q59" s="179">
        <f>ROUND(E59*P59,2)</f>
        <v>0</v>
      </c>
      <c r="R59" s="179"/>
      <c r="S59" s="179"/>
      <c r="T59" s="180">
        <v>148.22</v>
      </c>
      <c r="U59" s="179">
        <f>ROUND(E59*T59,2)</f>
        <v>148.22</v>
      </c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149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x14ac:dyDescent="0.2">
      <c r="A60" s="165" t="s">
        <v>96</v>
      </c>
      <c r="B60" s="170" t="s">
        <v>69</v>
      </c>
      <c r="C60" s="205" t="s">
        <v>26</v>
      </c>
      <c r="D60" s="172"/>
      <c r="E60" s="175"/>
      <c r="F60" s="181"/>
      <c r="G60" s="181">
        <f>SUMIF(AE61:AE61,"&lt;&gt;NOR",G61:G61)</f>
        <v>0</v>
      </c>
      <c r="H60" s="181"/>
      <c r="I60" s="181">
        <f>SUM(I61:I61)</f>
        <v>0</v>
      </c>
      <c r="J60" s="181"/>
      <c r="K60" s="181">
        <f>SUM(K61:K61)</f>
        <v>0</v>
      </c>
      <c r="L60" s="181"/>
      <c r="M60" s="181">
        <f>SUM(M61:M61)</f>
        <v>0</v>
      </c>
      <c r="N60" s="181"/>
      <c r="O60" s="181">
        <f>SUM(O61:O61)</f>
        <v>0</v>
      </c>
      <c r="P60" s="181"/>
      <c r="Q60" s="181">
        <f>SUM(Q61:Q61)</f>
        <v>0</v>
      </c>
      <c r="R60" s="181"/>
      <c r="S60" s="181"/>
      <c r="T60" s="182"/>
      <c r="U60" s="181">
        <f>SUM(U61:U61)</f>
        <v>0</v>
      </c>
      <c r="AE60" t="s">
        <v>97</v>
      </c>
    </row>
    <row r="61" spans="1:60" outlineLevel="1" x14ac:dyDescent="0.2">
      <c r="A61" s="192">
        <v>29</v>
      </c>
      <c r="B61" s="193" t="s">
        <v>178</v>
      </c>
      <c r="C61" s="207" t="s">
        <v>179</v>
      </c>
      <c r="D61" s="194" t="s">
        <v>180</v>
      </c>
      <c r="E61" s="195">
        <v>1</v>
      </c>
      <c r="F61" s="196"/>
      <c r="G61" s="197">
        <f>ROUND(E61*F61,2)</f>
        <v>0</v>
      </c>
      <c r="H61" s="196"/>
      <c r="I61" s="197">
        <f>ROUND(E61*H61,2)</f>
        <v>0</v>
      </c>
      <c r="J61" s="196"/>
      <c r="K61" s="197">
        <f>ROUND(E61*J61,2)</f>
        <v>0</v>
      </c>
      <c r="L61" s="197">
        <v>21</v>
      </c>
      <c r="M61" s="197">
        <f>G61*(1+L61/100)</f>
        <v>0</v>
      </c>
      <c r="N61" s="197">
        <v>0</v>
      </c>
      <c r="O61" s="197">
        <f>ROUND(E61*N61,2)</f>
        <v>0</v>
      </c>
      <c r="P61" s="197">
        <v>0</v>
      </c>
      <c r="Q61" s="197">
        <f>ROUND(E61*P61,2)</f>
        <v>0</v>
      </c>
      <c r="R61" s="197"/>
      <c r="S61" s="197"/>
      <c r="T61" s="198">
        <v>0</v>
      </c>
      <c r="U61" s="197">
        <f>ROUND(E61*T61,2)</f>
        <v>0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181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x14ac:dyDescent="0.2">
      <c r="A62" s="6"/>
      <c r="B62" s="7" t="s">
        <v>114</v>
      </c>
      <c r="C62" s="208" t="s">
        <v>114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 x14ac:dyDescent="0.2">
      <c r="A63" s="199"/>
      <c r="B63" s="200">
        <v>26</v>
      </c>
      <c r="C63" s="209" t="s">
        <v>114</v>
      </c>
      <c r="D63" s="201"/>
      <c r="E63" s="202"/>
      <c r="F63" s="202"/>
      <c r="G63" s="203">
        <f>G8+G12+G19+G58+G60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182</v>
      </c>
    </row>
    <row r="64" spans="1:60" x14ac:dyDescent="0.2">
      <c r="A64" s="6"/>
      <c r="B64" s="7" t="s">
        <v>114</v>
      </c>
      <c r="C64" s="208" t="s">
        <v>114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114</v>
      </c>
      <c r="C65" s="208" t="s">
        <v>114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65">
        <v>33</v>
      </c>
      <c r="B66" s="265"/>
      <c r="C66" s="266"/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67"/>
      <c r="B67" s="268"/>
      <c r="C67" s="269"/>
      <c r="D67" s="268"/>
      <c r="E67" s="268"/>
      <c r="F67" s="268"/>
      <c r="G67" s="27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183</v>
      </c>
    </row>
    <row r="68" spans="1:31" x14ac:dyDescent="0.2">
      <c r="A68" s="271"/>
      <c r="B68" s="272"/>
      <c r="C68" s="273"/>
      <c r="D68" s="272"/>
      <c r="E68" s="272"/>
      <c r="F68" s="272"/>
      <c r="G68" s="274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71"/>
      <c r="B69" s="272"/>
      <c r="C69" s="273"/>
      <c r="D69" s="272"/>
      <c r="E69" s="272"/>
      <c r="F69" s="272"/>
      <c r="G69" s="27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71"/>
      <c r="B70" s="272"/>
      <c r="C70" s="273"/>
      <c r="D70" s="272"/>
      <c r="E70" s="272"/>
      <c r="F70" s="272"/>
      <c r="G70" s="274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75"/>
      <c r="B71" s="276"/>
      <c r="C71" s="277"/>
      <c r="D71" s="276"/>
      <c r="E71" s="276"/>
      <c r="F71" s="276"/>
      <c r="G71" s="278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6"/>
      <c r="B72" s="7" t="s">
        <v>114</v>
      </c>
      <c r="C72" s="208" t="s">
        <v>114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C73" s="210"/>
      <c r="D73" s="151"/>
      <c r="AE73" t="s">
        <v>184</v>
      </c>
    </row>
    <row r="74" spans="1:31" x14ac:dyDescent="0.2">
      <c r="D74" s="151"/>
    </row>
    <row r="75" spans="1:31" x14ac:dyDescent="0.2">
      <c r="D75" s="151"/>
    </row>
    <row r="76" spans="1:31" x14ac:dyDescent="0.2">
      <c r="D76" s="151"/>
    </row>
    <row r="77" spans="1:31" x14ac:dyDescent="0.2">
      <c r="D77" s="151"/>
    </row>
    <row r="78" spans="1:31" x14ac:dyDescent="0.2">
      <c r="D78" s="151"/>
    </row>
    <row r="79" spans="1:31" x14ac:dyDescent="0.2">
      <c r="D79" s="151"/>
    </row>
    <row r="80" spans="1:31" x14ac:dyDescent="0.2">
      <c r="D80" s="151"/>
    </row>
    <row r="81" spans="4:4" x14ac:dyDescent="0.2">
      <c r="D81" s="151"/>
    </row>
    <row r="82" spans="4:4" x14ac:dyDescent="0.2">
      <c r="D82" s="151"/>
    </row>
    <row r="83" spans="4:4" x14ac:dyDescent="0.2">
      <c r="D83" s="151"/>
    </row>
    <row r="84" spans="4:4" x14ac:dyDescent="0.2">
      <c r="D84" s="151"/>
    </row>
    <row r="85" spans="4:4" x14ac:dyDescent="0.2">
      <c r="D85" s="151"/>
    </row>
    <row r="86" spans="4:4" x14ac:dyDescent="0.2">
      <c r="D86" s="151"/>
    </row>
    <row r="87" spans="4:4" x14ac:dyDescent="0.2">
      <c r="D87" s="151"/>
    </row>
    <row r="88" spans="4:4" x14ac:dyDescent="0.2">
      <c r="D88" s="151"/>
    </row>
    <row r="89" spans="4:4" x14ac:dyDescent="0.2">
      <c r="D89" s="151"/>
    </row>
    <row r="90" spans="4:4" x14ac:dyDescent="0.2">
      <c r="D90" s="151"/>
    </row>
    <row r="91" spans="4:4" x14ac:dyDescent="0.2">
      <c r="D91" s="151"/>
    </row>
    <row r="92" spans="4:4" x14ac:dyDescent="0.2">
      <c r="D92" s="151"/>
    </row>
    <row r="93" spans="4:4" x14ac:dyDescent="0.2">
      <c r="D93" s="151"/>
    </row>
    <row r="94" spans="4:4" x14ac:dyDescent="0.2">
      <c r="D94" s="151"/>
    </row>
    <row r="95" spans="4:4" x14ac:dyDescent="0.2">
      <c r="D95" s="151"/>
    </row>
    <row r="96" spans="4:4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6">
    <mergeCell ref="A67:G71"/>
    <mergeCell ref="A1:G1"/>
    <mergeCell ref="C2:G2"/>
    <mergeCell ref="C3:G3"/>
    <mergeCell ref="C4:G4"/>
    <mergeCell ref="A66:C6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2016-03-15T13:38:13Z</dcterms:modified>
</cp:coreProperties>
</file>