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2" i="12" l="1"/>
  <c r="F39" i="1" s="1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I13" i="12"/>
  <c r="I12" i="12" s="1"/>
  <c r="K13" i="12"/>
  <c r="O13" i="12"/>
  <c r="Q13" i="12"/>
  <c r="U13" i="12"/>
  <c r="G15" i="12"/>
  <c r="I15" i="12"/>
  <c r="K15" i="12"/>
  <c r="O15" i="12"/>
  <c r="Q15" i="12"/>
  <c r="U15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U12" i="12" s="1"/>
  <c r="G22" i="12"/>
  <c r="I22" i="12"/>
  <c r="K22" i="12"/>
  <c r="M22" i="12"/>
  <c r="O22" i="12"/>
  <c r="Q22" i="12"/>
  <c r="U22" i="12"/>
  <c r="G25" i="12"/>
  <c r="M25" i="12" s="1"/>
  <c r="I25" i="12"/>
  <c r="K25" i="12"/>
  <c r="O25" i="12"/>
  <c r="Q25" i="12"/>
  <c r="U25" i="12"/>
  <c r="G27" i="12"/>
  <c r="I27" i="12"/>
  <c r="K27" i="12"/>
  <c r="O27" i="12"/>
  <c r="Q27" i="12"/>
  <c r="U27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0" i="12"/>
  <c r="M60" i="12" s="1"/>
  <c r="I60" i="12"/>
  <c r="K60" i="12"/>
  <c r="O60" i="12"/>
  <c r="Q60" i="12"/>
  <c r="U60" i="12"/>
  <c r="G62" i="12"/>
  <c r="M62" i="12" s="1"/>
  <c r="I62" i="12"/>
  <c r="K62" i="12"/>
  <c r="O62" i="12"/>
  <c r="Q62" i="12"/>
  <c r="U62" i="12"/>
  <c r="G64" i="12"/>
  <c r="I64" i="12"/>
  <c r="K64" i="12"/>
  <c r="M64" i="12"/>
  <c r="O64" i="12"/>
  <c r="Q64" i="12"/>
  <c r="U64" i="12"/>
  <c r="G66" i="12"/>
  <c r="M66" i="12" s="1"/>
  <c r="I66" i="12"/>
  <c r="K66" i="12"/>
  <c r="O66" i="12"/>
  <c r="Q66" i="12"/>
  <c r="U66" i="12"/>
  <c r="O67" i="12"/>
  <c r="G68" i="12"/>
  <c r="M68" i="12" s="1"/>
  <c r="M67" i="12" s="1"/>
  <c r="I68" i="12"/>
  <c r="I67" i="12" s="1"/>
  <c r="K68" i="12"/>
  <c r="K67" i="12" s="1"/>
  <c r="O68" i="12"/>
  <c r="Q68" i="12"/>
  <c r="Q67" i="12" s="1"/>
  <c r="U68" i="12"/>
  <c r="U67" i="12" s="1"/>
  <c r="I69" i="12"/>
  <c r="U69" i="12"/>
  <c r="G70" i="12"/>
  <c r="M70" i="12" s="1"/>
  <c r="M69" i="12" s="1"/>
  <c r="I70" i="12"/>
  <c r="K70" i="12"/>
  <c r="K69" i="12" s="1"/>
  <c r="O70" i="12"/>
  <c r="O69" i="12" s="1"/>
  <c r="Q70" i="12"/>
  <c r="Q69" i="12" s="1"/>
  <c r="U70" i="12"/>
  <c r="I20" i="1"/>
  <c r="AZ47" i="1"/>
  <c r="AZ45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24" i="1" s="1"/>
  <c r="G29" i="1" s="1"/>
  <c r="Q12" i="12"/>
  <c r="G67" i="12"/>
  <c r="I56" i="1" s="1"/>
  <c r="I18" i="1" s="1"/>
  <c r="I26" i="12"/>
  <c r="G26" i="12"/>
  <c r="I55" i="1" s="1"/>
  <c r="G12" i="12"/>
  <c r="I54" i="1" s="1"/>
  <c r="G8" i="12"/>
  <c r="K26" i="12"/>
  <c r="AD72" i="12"/>
  <c r="G39" i="1" s="1"/>
  <c r="G40" i="1" s="1"/>
  <c r="G25" i="1" s="1"/>
  <c r="G26" i="1" s="1"/>
  <c r="Q26" i="12"/>
  <c r="O26" i="12"/>
  <c r="K12" i="12"/>
  <c r="O12" i="12"/>
  <c r="O8" i="12"/>
  <c r="U26" i="12"/>
  <c r="G28" i="1"/>
  <c r="G69" i="12"/>
  <c r="I57" i="1" s="1"/>
  <c r="I19" i="1" s="1"/>
  <c r="M27" i="12"/>
  <c r="M26" i="12" s="1"/>
  <c r="M15" i="12"/>
  <c r="M12" i="12" s="1"/>
  <c r="M10" i="12"/>
  <c r="M8" i="12" s="1"/>
  <c r="H39" i="1" l="1"/>
  <c r="H40" i="1" s="1"/>
  <c r="I39" i="1"/>
  <c r="I40" i="1" s="1"/>
  <c r="J39" i="1" s="1"/>
  <c r="J40" i="1" s="1"/>
  <c r="I53" i="1"/>
  <c r="G72" i="12"/>
  <c r="I17" i="1"/>
  <c r="I16" i="1" l="1"/>
  <c r="I21" i="1" s="1"/>
  <c r="I5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<sst xmlns="http://schemas.openxmlformats.org/spreadsheetml/2006/main" count="338" uniqueCount="196">
  <si>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</si>
  <si>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</si>
  <si>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</si>
  <si>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</si>
  <si>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</si>
  <si>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</si>
  <si>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</si>
  <si>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</si>
  <si>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</si>
  <si>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</si>
  <si>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</si>
  <si>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</si>
  <si>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</si>
  <si>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</si>
  <si>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</si>
  <si>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</si>
  <si>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</si>
  <si>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</si>
  <si>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</si>
  <si>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</si>
  <si>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</si>
  <si>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</si>
  <si>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</si>
  <si>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</si>
  <si>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</si>
  <si>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</si>
  <si>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</si>
  <si>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</si>
  <si>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</si>
  <si>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</si>
  <si>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</si>
  <si>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</si>
  <si>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</si>
  <si>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</si>
  <si>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</si>
  <si>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</si>
  <si>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</si>
  <si>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</si>
  <si>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</si>
  <si>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</si>
  <si>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</si>
  <si>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</si>
  <si>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</si>
  <si>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</si>
  <si>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</si>
  <si>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Michal Klimša</t>
  </si>
  <si>
    <t>Výměna střešní krytiny-Stará část</t>
  </si>
  <si>
    <t>Masaryková základní škola Návsí, příspěvková organizace</t>
  </si>
  <si>
    <t>Návsí 345</t>
  </si>
  <si>
    <t>Návsí</t>
  </si>
  <si>
    <t>73992</t>
  </si>
  <si>
    <t>68334257</t>
  </si>
  <si>
    <t>CZ68334257</t>
  </si>
  <si>
    <t>Celkem za stavbu</t>
  </si>
  <si>
    <t>CZK</t>
  </si>
  <si>
    <t xml:space="preserve">Popis rozpočtu:  - </t>
  </si>
  <si>
    <t>Jsou-li v ZD nebo jejich přílohách uvedeny konkrétní obchodní názvy jedná se pouze o vymezení požadovaného standardu a zadavatel umožňuje i jiné technicky a kvalitativně srovnatelné řešení.</t>
  </si>
  <si>
    <t>U jednotlivých položek, pokud není uvedeno jinak, se daná jednotková cena položky předpokládá, jako součet všech nákladů na montáž, dodávku a ostatní související prace spojených s provedením dané položky</t>
  </si>
  <si>
    <t>Cenová soustava RTS I/15</t>
  </si>
  <si>
    <t>Rekapitulace dílů</t>
  </si>
  <si>
    <t>Typ dílu</t>
  </si>
  <si>
    <t>97</t>
  </si>
  <si>
    <t>Prorážení otvorů</t>
  </si>
  <si>
    <t>762</t>
  </si>
  <si>
    <t>Konstrukce tesařské</t>
  </si>
  <si>
    <t>764</t>
  </si>
  <si>
    <t>Konstrukce klempířské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</si>
  <si>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</si>
  <si>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</si>
  <si>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</si>
  <si>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</si>
  <si>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</si>
  <si>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</si>
  <si>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</si>
  <si>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</si>
  <si>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</si>
  <si>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</si>
  <si>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</si>
  <si>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</si>
  <si>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</si>
  <si>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</si>
  <si>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</si>
  <si>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</si>
  <si>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</si>
  <si>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</si>
  <si>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</si>
  <si>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</si>
  <si>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</si>
  <si>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</si>
  <si>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</si>
  <si>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</si>
  <si>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</si>
  <si>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</si>
  <si>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</si>
  <si>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</si>
  <si>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</si>
  <si>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</si>
  <si>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</si>
  <si>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979081111R00</t>
  </si>
  <si>
    <t>Odvoz suti a vybour. hmot na skládku do 1 km</t>
  </si>
  <si>
    <t>t</t>
  </si>
  <si>
    <t>POL1_0</t>
  </si>
  <si>
    <t>979990161R00</t>
  </si>
  <si>
    <t>Poplatek za skládku suti - dřevo</t>
  </si>
  <si>
    <t>979081121R00</t>
  </si>
  <si>
    <t>Příplatek k odvozu za každý další 1 km</t>
  </si>
  <si>
    <t>762342811R00</t>
  </si>
  <si>
    <t>Demontáž laťování střech, rozteč latí do 22 cm</t>
  </si>
  <si>
    <t>m2</t>
  </si>
  <si>
    <t>1,15*(1140,97+8,28+8,28+58,77+24,50)</t>
  </si>
  <si>
    <t>VV</t>
  </si>
  <si>
    <t>762342202RT2</t>
  </si>
  <si>
    <t>Montáž laťování střech, vzdálenost latí do 22 cm, včetně dodávky řeziva, latě 3/5 cm</t>
  </si>
  <si>
    <t/>
  </si>
  <si>
    <t>762342204RT2</t>
  </si>
  <si>
    <t>Montáž laťování střech, svislé, vzdálenost 100 cm, včetně dodávky řeziva, latě 3/5 cm</t>
  </si>
  <si>
    <t>28325084.A</t>
  </si>
  <si>
    <t>Fólie podstřešní paropropustná JUTADACH 135</t>
  </si>
  <si>
    <t>POL3_0</t>
  </si>
  <si>
    <t>1,25*(1140,97+8,28+8,28+58,77+24,50)</t>
  </si>
  <si>
    <t>765901001R00</t>
  </si>
  <si>
    <t>Montáž podstřešní fólie</t>
  </si>
  <si>
    <t>998762103R00</t>
  </si>
  <si>
    <t>Přesun hmot pro tesařské konstrukce, výšky do 12 m</t>
  </si>
  <si>
    <t>764311832R00</t>
  </si>
  <si>
    <t>Demont. plechové krytiny, nad 25 m2, do 45°</t>
  </si>
  <si>
    <t>764351837R00</t>
  </si>
  <si>
    <t>Demontáž háků, sklon do 45°</t>
  </si>
  <si>
    <t>kus</t>
  </si>
  <si>
    <t>(10+7+7+157)+10</t>
  </si>
  <si>
    <t>764348814R00</t>
  </si>
  <si>
    <t>Demontáž sněhového zachytače, sklon do 45°, (odhadované množství)</t>
  </si>
  <si>
    <t>80</t>
  </si>
  <si>
    <t>764392841R00</t>
  </si>
  <si>
    <t>Demontáž úžlabí, rš 500 mm, sklon do 45°</t>
  </si>
  <si>
    <t>m</t>
  </si>
  <si>
    <t>1,15*(18,10+3,62+3,62+7,07)</t>
  </si>
  <si>
    <t>764393831R00</t>
  </si>
  <si>
    <t>Demontáž hřebene střechy / nároží střechy, rš do 400 mm, do 45°</t>
  </si>
  <si>
    <t>1,15*(7,07+3,65+3,65+58,17)</t>
  </si>
  <si>
    <t>1,15*(56,62+1,79+1,79+2,50)</t>
  </si>
  <si>
    <t>764345842R00</t>
  </si>
  <si>
    <t>Demontáž ventilačních nástavců D do 200 mm, do 45°</t>
  </si>
  <si>
    <t>764352801R00</t>
  </si>
  <si>
    <t>Demontáž žlabů půlkruh. rovných, rš 250 mm, do 45°</t>
  </si>
  <si>
    <t>1,15*(10+6,12+6,12+156,64)</t>
  </si>
  <si>
    <t>764454391R00</t>
  </si>
  <si>
    <t>Montáž trub Al odpadních kruhových, vč. dodávky</t>
  </si>
  <si>
    <t>764454395R00</t>
  </si>
  <si>
    <t>Montáž manžety ochranné Al kruhové, vč.dodávky</t>
  </si>
  <si>
    <t>764367801R00</t>
  </si>
  <si>
    <t>Demontáž oplechování střešního vikýře, do 45°</t>
  </si>
  <si>
    <t>764352801R01</t>
  </si>
  <si>
    <t>Demontáž dešťových svodů včetně úchytek</t>
  </si>
  <si>
    <t>1,15*75</t>
  </si>
  <si>
    <t>764331831R00</t>
  </si>
  <si>
    <t>Demontáž lemování zdí, rš 250 a 330 mm, do 45°</t>
  </si>
  <si>
    <t>1,15*(2+2+2,6+2+2+2,6+3+3+5)</t>
  </si>
  <si>
    <t>764311300RAB</t>
  </si>
  <si>
    <t>Krytina střech z Al plechu sklon do 45°, agreg.pol, vč.vikýřů,boků vikýřů,oplech.střeš.oken,prostupů</t>
  </si>
  <si>
    <t>POL2_0</t>
  </si>
  <si>
    <t>764394330R00</t>
  </si>
  <si>
    <t>Podkladní pás u okapu - ukončení krytiny, vč. montáže, PZ plech min.1mm, rš 250 mm</t>
  </si>
  <si>
    <t>764333300RAB</t>
  </si>
  <si>
    <t>Lemování zdí z Al plechu, rš 330 mm</t>
  </si>
  <si>
    <t>764400010RA0</t>
  </si>
  <si>
    <t>Žlaby plastové půlkruhové šířky 125 mm</t>
  </si>
  <si>
    <t>764400020RA0</t>
  </si>
  <si>
    <t>Odpadní trouby plastové DN 105 mm, včetně úchytek</t>
  </si>
  <si>
    <t>553425680R</t>
  </si>
  <si>
    <t>Svorka sněhové zábrany, hliník, pro dvojitou stojatou drážku, 2-trubková</t>
  </si>
  <si>
    <t>210*2</t>
  </si>
  <si>
    <t>553425700R</t>
  </si>
  <si>
    <t>Spojka pro trubky sněhové zábrany, hliník</t>
  </si>
  <si>
    <t>75*2</t>
  </si>
  <si>
    <t>553425710R</t>
  </si>
  <si>
    <t>Trubka sněhové zábrany, hliník, 32/2 mm</t>
  </si>
  <si>
    <t>2*1,15*(156,54+6,12+6,12+10)</t>
  </si>
  <si>
    <t>764392330R00</t>
  </si>
  <si>
    <t>Úžlabí z Al plechu, rš 400 mm</t>
  </si>
  <si>
    <t>37,2715</t>
  </si>
  <si>
    <t>764393330R00</t>
  </si>
  <si>
    <t>Hřeben střechy / nároží střechy z Al plechu, rš 400 mm</t>
  </si>
  <si>
    <t>155,5260</t>
  </si>
  <si>
    <t>998764102R00</t>
  </si>
  <si>
    <t>Přesun hmot pro klempířské konstr., výšky do 12 m</t>
  </si>
  <si>
    <t>210200020RA0</t>
  </si>
  <si>
    <t>Hromosvod</t>
  </si>
  <si>
    <t>kompl</t>
  </si>
  <si>
    <t>VRN1</t>
  </si>
  <si>
    <t>Zařízení staveniště</t>
  </si>
  <si>
    <t xml:space="preserve"> </t>
  </si>
  <si>
    <t>POL99_0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</si>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</sst>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C13" sqref="C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9" t="s">
        <v>42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9"/>
      <c r="E11" s="249"/>
      <c r="F11" s="249"/>
      <c r="G11" s="249"/>
      <c r="H11" s="28"/>
      <c r="I11" s="101"/>
      <c r="J11" s="11"/>
    </row>
    <row r="12" spans="1:15" ht="15.75" customHeight="1" x14ac:dyDescent="0.2">
      <c r="A12" s="4"/>
      <c r="B12" s="41"/>
      <c r="C12" s="26"/>
      <c r="D12" s="252"/>
      <c r="E12" s="252"/>
      <c r="F12" s="252"/>
      <c r="G12" s="252"/>
      <c r="H12" s="28"/>
      <c r="I12" s="101"/>
      <c r="J12" s="11"/>
    </row>
    <row r="13" spans="1:15" ht="15.75" customHeight="1" x14ac:dyDescent="0.2">
      <c r="A13" s="4"/>
      <c r="B13" s="42"/>
      <c r="C13" s="100"/>
      <c r="D13" s="253"/>
      <c r="E13" s="253"/>
      <c r="F13" s="253"/>
      <c r="G13" s="25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8"/>
      <c r="F15" s="248"/>
      <c r="G15" s="250"/>
      <c r="H15" s="250"/>
      <c r="I15" s="250" t="s">
        <v>28</v>
      </c>
      <c r="J15" s="251"/>
    </row>
    <row r="16" spans="1:15" ht="23.25" customHeight="1" x14ac:dyDescent="0.2">
      <c r="A16" s="149" t="s">
        <v>23</v>
      </c>
      <c r="B16" s="150" t="s">
        <v>23</v>
      </c>
      <c r="C16" s="58"/>
      <c r="D16" s="59"/>
      <c r="E16" s="229"/>
      <c r="F16" s="230"/>
      <c r="G16" s="229"/>
      <c r="H16" s="230"/>
      <c r="I16" s="229">
        <f>SUMIF(F53:F57,A16,I53:I57)+SUMIF(F53:F57,"PSU",I53:I57)</f>
        <v>0</v>
      </c>
      <c r="J16" s="231"/>
    </row>
    <row r="17" spans="1:10" ht="23.25" customHeight="1" x14ac:dyDescent="0.2">
      <c r="A17" s="149" t="s">
        <v>24</v>
      </c>
      <c r="B17" s="150" t="s">
        <v>24</v>
      </c>
      <c r="C17" s="58"/>
      <c r="D17" s="59"/>
      <c r="E17" s="229"/>
      <c r="F17" s="230"/>
      <c r="G17" s="229"/>
      <c r="H17" s="230"/>
      <c r="I17" s="229">
        <f>SUMIF(F53:F57,A17,I53:I57)</f>
        <v>0</v>
      </c>
      <c r="J17" s="231"/>
    </row>
    <row r="18" spans="1:10" ht="23.25" customHeight="1" x14ac:dyDescent="0.2">
      <c r="A18" s="149" t="s">
        <v>25</v>
      </c>
      <c r="B18" s="150" t="s">
        <v>25</v>
      </c>
      <c r="C18" s="58"/>
      <c r="D18" s="59"/>
      <c r="E18" s="229"/>
      <c r="F18" s="230"/>
      <c r="G18" s="229"/>
      <c r="H18" s="230"/>
      <c r="I18" s="229">
        <f>SUMIF(F53:F57,A18,I53:I57)</f>
        <v>0</v>
      </c>
      <c r="J18" s="231"/>
    </row>
    <row r="19" spans="1:10" ht="23.25" customHeight="1" x14ac:dyDescent="0.2">
      <c r="A19" s="149" t="s">
        <v>69</v>
      </c>
      <c r="B19" s="150" t="s">
        <v>26</v>
      </c>
      <c r="C19" s="58"/>
      <c r="D19" s="59"/>
      <c r="E19" s="229"/>
      <c r="F19" s="230"/>
      <c r="G19" s="229"/>
      <c r="H19" s="230"/>
      <c r="I19" s="229">
        <f>SUMIF(F53:F57,A19,I53:I57)</f>
        <v>0</v>
      </c>
      <c r="J19" s="231"/>
    </row>
    <row r="20" spans="1:10" ht="23.25" customHeight="1" x14ac:dyDescent="0.2">
      <c r="A20" s="149" t="s">
        <v>70</v>
      </c>
      <c r="B20" s="150" t="s">
        <v>27</v>
      </c>
      <c r="C20" s="58"/>
      <c r="D20" s="59"/>
      <c r="E20" s="229"/>
      <c r="F20" s="230"/>
      <c r="G20" s="229"/>
      <c r="H20" s="230"/>
      <c r="I20" s="229">
        <f>SUMIF(F53:F57,A20,I53:I57)</f>
        <v>0</v>
      </c>
      <c r="J20" s="231"/>
    </row>
    <row r="21" spans="1:10" ht="23.25" customHeight="1" x14ac:dyDescent="0.2">
      <c r="A21" s="4"/>
      <c r="B21" s="74" t="s">
        <v>28</v>
      </c>
      <c r="C21" s="75"/>
      <c r="D21" s="76"/>
      <c r="E21" s="237"/>
      <c r="F21" s="246"/>
      <c r="G21" s="237"/>
      <c r="H21" s="246"/>
      <c r="I21" s="237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5">
        <f>ZakladDPHSniVypocet</f>
        <v>0</v>
      </c>
      <c r="H23" s="236"/>
      <c r="I23" s="23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3">
        <f>ZakladDPHSni*SazbaDPH1/100</f>
        <v>0</v>
      </c>
      <c r="H24" s="234"/>
      <c r="I24" s="23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5">
        <f>ZakladDPHZaklVypocet</f>
        <v>0</v>
      </c>
      <c r="H25" s="236"/>
      <c r="I25" s="23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7">
        <f>ZakladDPHSniVypocet+ZakladDPHZaklVypocet</f>
        <v>0</v>
      </c>
      <c r="H28" s="247"/>
      <c r="I28" s="247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5">
        <f>ZakladDPHSni+DPHSni+ZakladDPHZakl+DPHZakl+Zaokrouhleni</f>
        <v>0</v>
      </c>
      <c r="H29" s="245"/>
      <c r="I29" s="245"/>
      <c r="J29" s="126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42444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2" t="s">
        <v>2</v>
      </c>
      <c r="E35" s="232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22"/>
      <c r="D39" s="223"/>
      <c r="E39" s="223"/>
      <c r="F39" s="115">
        <f>' Pol'!AC72</f>
        <v>0</v>
      </c>
      <c r="G39" s="116">
        <f>' Pol'!AD72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">
      <c r="A40" s="104"/>
      <c r="B40" s="224" t="s">
        <v>53</v>
      </c>
      <c r="C40" s="225"/>
      <c r="D40" s="225"/>
      <c r="E40" s="226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2" spans="1:52" x14ac:dyDescent="0.2">
      <c r="B42" t="s">
        <v>55</v>
      </c>
    </row>
    <row r="43" spans="1:52" ht="25.5" x14ac:dyDescent="0.2">
      <c r="B43" s="227" t="s">
        <v>56</v>
      </c>
      <c r="C43" s="227"/>
      <c r="D43" s="227"/>
      <c r="E43" s="227"/>
      <c r="F43" s="227"/>
      <c r="G43" s="227"/>
      <c r="H43" s="227"/>
      <c r="I43" s="227"/>
      <c r="J43" s="227"/>
      <c r="AZ43" s="127" t="str">
        <f>B43</f>
        <v>Jsou-li v ZD nebo jejich přílohách uvedeny konkrétní obchodní názvy jedná se pouze o vymezení požadovaného standardu a zadavatel umožňuje i jiné technicky a kvalitativně srovnatelné řešení.</v>
      </c>
    </row>
    <row r="45" spans="1:52" ht="25.5" x14ac:dyDescent="0.2">
      <c r="B45" s="227" t="s">
        <v>57</v>
      </c>
      <c r="C45" s="227"/>
      <c r="D45" s="227"/>
      <c r="E45" s="227"/>
      <c r="F45" s="227"/>
      <c r="G45" s="227"/>
      <c r="H45" s="227"/>
      <c r="I45" s="227"/>
      <c r="J45" s="227"/>
      <c r="AZ45" s="127" t="str">
        <f>B45</f>
        <v>U jednotlivých položek, pokud není uvedeno jinak, se daná jednotková cena položky předpokládá, jako součet všech nákladů na montáž, dodávku a ostatní související prace spojených s provedením dané položky</v>
      </c>
    </row>
    <row r="47" spans="1:52" x14ac:dyDescent="0.2">
      <c r="B47" s="227" t="s">
        <v>58</v>
      </c>
      <c r="C47" s="227"/>
      <c r="D47" s="227"/>
      <c r="E47" s="227"/>
      <c r="F47" s="227"/>
      <c r="G47" s="227"/>
      <c r="H47" s="227"/>
      <c r="I47" s="227"/>
      <c r="J47" s="227"/>
      <c r="AZ47" s="127" t="str">
        <f>B47</f>
        <v>Cenová soustava RTS I/15</v>
      </c>
    </row>
    <row r="50" spans="1:10" ht="15.75" x14ac:dyDescent="0.25">
      <c r="B50" s="128" t="s">
        <v>59</v>
      </c>
    </row>
    <row r="52" spans="1:10" ht="25.5" customHeight="1" x14ac:dyDescent="0.2">
      <c r="A52" s="129"/>
      <c r="B52" s="133" t="s">
        <v>16</v>
      </c>
      <c r="C52" s="133" t="s">
        <v>5</v>
      </c>
      <c r="D52" s="134"/>
      <c r="E52" s="134"/>
      <c r="F52" s="137" t="s">
        <v>60</v>
      </c>
      <c r="G52" s="137"/>
      <c r="H52" s="137"/>
      <c r="I52" s="228" t="s">
        <v>28</v>
      </c>
      <c r="J52" s="228"/>
    </row>
    <row r="53" spans="1:10" ht="25.5" customHeight="1" x14ac:dyDescent="0.2">
      <c r="A53" s="130"/>
      <c r="B53" s="138" t="s">
        <v>61</v>
      </c>
      <c r="C53" s="220" t="s">
        <v>62</v>
      </c>
      <c r="D53" s="221"/>
      <c r="E53" s="221"/>
      <c r="F53" s="140" t="s">
        <v>23</v>
      </c>
      <c r="G53" s="141"/>
      <c r="H53" s="141"/>
      <c r="I53" s="219">
        <f>' Pol'!G8</f>
        <v>0</v>
      </c>
      <c r="J53" s="219"/>
    </row>
    <row r="54" spans="1:10" ht="25.5" customHeight="1" x14ac:dyDescent="0.2">
      <c r="A54" s="130"/>
      <c r="B54" s="132" t="s">
        <v>63</v>
      </c>
      <c r="C54" s="213" t="s">
        <v>64</v>
      </c>
      <c r="D54" s="214"/>
      <c r="E54" s="214"/>
      <c r="F54" s="142" t="s">
        <v>24</v>
      </c>
      <c r="G54" s="143"/>
      <c r="H54" s="143"/>
      <c r="I54" s="212">
        <f>' Pol'!G12</f>
        <v>0</v>
      </c>
      <c r="J54" s="212"/>
    </row>
    <row r="55" spans="1:10" ht="25.5" customHeight="1" x14ac:dyDescent="0.2">
      <c r="A55" s="130"/>
      <c r="B55" s="132" t="s">
        <v>65</v>
      </c>
      <c r="C55" s="213" t="s">
        <v>66</v>
      </c>
      <c r="D55" s="214"/>
      <c r="E55" s="214"/>
      <c r="F55" s="142" t="s">
        <v>24</v>
      </c>
      <c r="G55" s="143"/>
      <c r="H55" s="143"/>
      <c r="I55" s="212">
        <f>' Pol'!G26</f>
        <v>0</v>
      </c>
      <c r="J55" s="212"/>
    </row>
    <row r="56" spans="1:10" ht="25.5" customHeight="1" x14ac:dyDescent="0.2">
      <c r="A56" s="130"/>
      <c r="B56" s="132" t="s">
        <v>67</v>
      </c>
      <c r="C56" s="213" t="s">
        <v>68</v>
      </c>
      <c r="D56" s="214"/>
      <c r="E56" s="214"/>
      <c r="F56" s="142" t="s">
        <v>25</v>
      </c>
      <c r="G56" s="143"/>
      <c r="H56" s="143"/>
      <c r="I56" s="212">
        <f>' Pol'!G67</f>
        <v>0</v>
      </c>
      <c r="J56" s="212"/>
    </row>
    <row r="57" spans="1:10" ht="25.5" customHeight="1" x14ac:dyDescent="0.2">
      <c r="A57" s="130"/>
      <c r="B57" s="139" t="s">
        <v>69</v>
      </c>
      <c r="C57" s="216" t="s">
        <v>26</v>
      </c>
      <c r="D57" s="217"/>
      <c r="E57" s="217"/>
      <c r="F57" s="144" t="s">
        <v>69</v>
      </c>
      <c r="G57" s="145"/>
      <c r="H57" s="145"/>
      <c r="I57" s="215">
        <f>' Pol'!G69</f>
        <v>0</v>
      </c>
      <c r="J57" s="215"/>
    </row>
    <row r="58" spans="1:10" ht="25.5" customHeight="1" x14ac:dyDescent="0.2">
      <c r="A58" s="131"/>
      <c r="B58" s="135" t="s">
        <v>1</v>
      </c>
      <c r="C58" s="135"/>
      <c r="D58" s="136"/>
      <c r="E58" s="136"/>
      <c r="F58" s="146"/>
      <c r="G58" s="147"/>
      <c r="H58" s="147"/>
      <c r="I58" s="218">
        <f>SUM(I53:I57)</f>
        <v>0</v>
      </c>
      <c r="J58" s="218"/>
    </row>
    <row r="59" spans="1:10" x14ac:dyDescent="0.2">
      <c r="F59" s="148"/>
      <c r="G59" s="103"/>
      <c r="H59" s="148"/>
      <c r="I59" s="103"/>
      <c r="J59" s="103"/>
    </row>
    <row r="60" spans="1:10" x14ac:dyDescent="0.2">
      <c r="F60" s="148"/>
      <c r="G60" s="103"/>
      <c r="H60" s="148"/>
      <c r="I60" s="103"/>
      <c r="J60" s="103"/>
    </row>
    <row r="61" spans="1:10" x14ac:dyDescent="0.2">
      <c r="F61" s="148"/>
      <c r="G61" s="103"/>
      <c r="H61" s="148"/>
      <c r="I61" s="103"/>
      <c r="J61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12:G12"/>
    <mergeCell ref="D13:G13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I52:J52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C39:E39"/>
    <mergeCell ref="B40:E40"/>
    <mergeCell ref="B43:J43"/>
    <mergeCell ref="B45:J45"/>
    <mergeCell ref="B47:J47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8" t="s">
        <v>6</v>
      </c>
      <c r="B1" s="258"/>
      <c r="C1" s="258"/>
      <c r="D1" s="258"/>
      <c r="E1" s="258"/>
      <c r="F1" s="258"/>
      <c r="G1" s="258"/>
      <c r="AE1" t="s">
        <v>72</v>
      </c>
    </row>
    <row r="2" spans="1:60" ht="24.95" customHeight="1" x14ac:dyDescent="0.2">
      <c r="A2" s="154" t="s">
        <v>71</v>
      </c>
      <c r="B2" s="152"/>
      <c r="C2" s="259" t="s">
        <v>46</v>
      </c>
      <c r="D2" s="260"/>
      <c r="E2" s="260"/>
      <c r="F2" s="260"/>
      <c r="G2" s="261"/>
      <c r="AE2" t="s">
        <v>73</v>
      </c>
    </row>
    <row r="3" spans="1:60" ht="24.95" hidden="1" customHeight="1" x14ac:dyDescent="0.2">
      <c r="A3" s="155" t="s">
        <v>7</v>
      </c>
      <c r="B3" s="153"/>
      <c r="C3" s="262"/>
      <c r="D3" s="262"/>
      <c r="E3" s="262"/>
      <c r="F3" s="262"/>
      <c r="G3" s="263"/>
      <c r="AE3" t="s">
        <v>74</v>
      </c>
    </row>
    <row r="4" spans="1:60" ht="24.95" hidden="1" customHeight="1" x14ac:dyDescent="0.2">
      <c r="A4" s="155" t="s">
        <v>8</v>
      </c>
      <c r="B4" s="153"/>
      <c r="C4" s="264"/>
      <c r="D4" s="262"/>
      <c r="E4" s="262"/>
      <c r="F4" s="262"/>
      <c r="G4" s="263"/>
      <c r="AE4" t="s">
        <v>75</v>
      </c>
    </row>
    <row r="5" spans="1:60" hidden="1" x14ac:dyDescent="0.2">
      <c r="A5" s="156" t="s">
        <v>76</v>
      </c>
      <c r="B5" s="157"/>
      <c r="C5" s="158"/>
      <c r="D5" s="159"/>
      <c r="E5" s="160"/>
      <c r="F5" s="160"/>
      <c r="G5" s="161"/>
      <c r="AE5" t="s">
        <v>77</v>
      </c>
    </row>
    <row r="6" spans="1:60" x14ac:dyDescent="0.2">
      <c r="D6" s="151"/>
    </row>
    <row r="7" spans="1:60" ht="38.25" x14ac:dyDescent="0.2">
      <c r="A7" s="166" t="s">
        <v>78</v>
      </c>
      <c r="B7" s="167" t="s">
        <v>79</v>
      </c>
      <c r="C7" s="167" t="s">
        <v>80</v>
      </c>
      <c r="D7" s="183" t="s">
        <v>81</v>
      </c>
      <c r="E7" s="166" t="s">
        <v>82</v>
      </c>
      <c r="F7" s="162" t="s">
        <v>83</v>
      </c>
      <c r="G7" s="184" t="s">
        <v>28</v>
      </c>
      <c r="H7" s="185" t="s">
        <v>29</v>
      </c>
      <c r="I7" s="185" t="s">
        <v>84</v>
      </c>
      <c r="J7" s="185" t="s">
        <v>30</v>
      </c>
      <c r="K7" s="185" t="s">
        <v>85</v>
      </c>
      <c r="L7" s="185" t="s">
        <v>86</v>
      </c>
      <c r="M7" s="185" t="s">
        <v>87</v>
      </c>
      <c r="N7" s="185" t="s">
        <v>88</v>
      </c>
      <c r="O7" s="185" t="s">
        <v>89</v>
      </c>
      <c r="P7" s="185" t="s">
        <v>90</v>
      </c>
      <c r="Q7" s="185" t="s">
        <v>91</v>
      </c>
      <c r="R7" s="185" t="s">
        <v>92</v>
      </c>
      <c r="S7" s="185" t="s">
        <v>93</v>
      </c>
      <c r="T7" s="185" t="s">
        <v>94</v>
      </c>
      <c r="U7" s="168" t="s">
        <v>95</v>
      </c>
    </row>
    <row r="8" spans="1:60" x14ac:dyDescent="0.2">
      <c r="A8" s="186" t="s">
        <v>96</v>
      </c>
      <c r="B8" s="187" t="s">
        <v>61</v>
      </c>
      <c r="C8" s="188" t="s">
        <v>62</v>
      </c>
      <c r="D8" s="189"/>
      <c r="E8" s="190"/>
      <c r="F8" s="177"/>
      <c r="G8" s="177">
        <f>SUMIF(AE9:AE11,"&lt;&gt;NOR",G9:G11)</f>
        <v>0</v>
      </c>
      <c r="H8" s="177"/>
      <c r="I8" s="177">
        <f>SUM(I9:I11)</f>
        <v>0</v>
      </c>
      <c r="J8" s="177"/>
      <c r="K8" s="177">
        <f>SUM(K9:K11)</f>
        <v>0</v>
      </c>
      <c r="L8" s="177"/>
      <c r="M8" s="177">
        <f>SUM(M9:M11)</f>
        <v>0</v>
      </c>
      <c r="N8" s="177"/>
      <c r="O8" s="177">
        <f>SUM(O9:O11)</f>
        <v>0</v>
      </c>
      <c r="P8" s="177"/>
      <c r="Q8" s="177">
        <f>SUM(Q9:Q11)</f>
        <v>0</v>
      </c>
      <c r="R8" s="177"/>
      <c r="S8" s="177"/>
      <c r="T8" s="191"/>
      <c r="U8" s="177">
        <f>SUM(U9:U11)</f>
        <v>4.9000000000000004</v>
      </c>
      <c r="AE8" t="s">
        <v>97</v>
      </c>
    </row>
    <row r="9" spans="1:60" outlineLevel="1" x14ac:dyDescent="0.2">
      <c r="A9" s="164">
        <v>1</v>
      </c>
      <c r="B9" s="169" t="s">
        <v>98</v>
      </c>
      <c r="C9" s="204" t="s">
        <v>99</v>
      </c>
      <c r="D9" s="171" t="s">
        <v>100</v>
      </c>
      <c r="E9" s="174">
        <v>10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/>
      <c r="T9" s="180">
        <v>0.49</v>
      </c>
      <c r="U9" s="179">
        <f>ROUND(E9*T9,2)</f>
        <v>4.9000000000000004</v>
      </c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101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64">
        <v>2</v>
      </c>
      <c r="B10" s="169" t="s">
        <v>102</v>
      </c>
      <c r="C10" s="204" t="s">
        <v>103</v>
      </c>
      <c r="D10" s="171" t="s">
        <v>100</v>
      </c>
      <c r="E10" s="174">
        <v>10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0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79"/>
      <c r="S10" s="179"/>
      <c r="T10" s="180">
        <v>0</v>
      </c>
      <c r="U10" s="179">
        <f>ROUND(E10*T10,2)</f>
        <v>0</v>
      </c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101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64">
        <v>3</v>
      </c>
      <c r="B11" s="169" t="s">
        <v>104</v>
      </c>
      <c r="C11" s="204" t="s">
        <v>105</v>
      </c>
      <c r="D11" s="171" t="s">
        <v>100</v>
      </c>
      <c r="E11" s="174">
        <v>100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/>
      <c r="T11" s="180">
        <v>0</v>
      </c>
      <c r="U11" s="179">
        <f>ROUND(E11*T11,2)</f>
        <v>0</v>
      </c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101</v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x14ac:dyDescent="0.2">
      <c r="A12" s="165" t="s">
        <v>96</v>
      </c>
      <c r="B12" s="170" t="s">
        <v>63</v>
      </c>
      <c r="C12" s="205" t="s">
        <v>64</v>
      </c>
      <c r="D12" s="172"/>
      <c r="E12" s="175"/>
      <c r="F12" s="181"/>
      <c r="G12" s="181">
        <f>SUMIF(AE13:AE25,"&lt;&gt;NOR",G13:G25)</f>
        <v>0</v>
      </c>
      <c r="H12" s="181"/>
      <c r="I12" s="181">
        <f>SUM(I13:I25)</f>
        <v>0</v>
      </c>
      <c r="J12" s="181"/>
      <c r="K12" s="181">
        <f>SUM(K13:K25)</f>
        <v>0</v>
      </c>
      <c r="L12" s="181"/>
      <c r="M12" s="181">
        <f>SUM(M13:M25)</f>
        <v>0</v>
      </c>
      <c r="N12" s="181"/>
      <c r="O12" s="181">
        <f>SUM(O13:O25)</f>
        <v>7.4099999999999993</v>
      </c>
      <c r="P12" s="181"/>
      <c r="Q12" s="181">
        <f>SUM(Q13:Q25)</f>
        <v>9.99</v>
      </c>
      <c r="R12" s="181"/>
      <c r="S12" s="181"/>
      <c r="T12" s="182"/>
      <c r="U12" s="181">
        <f>SUM(U13:U25)</f>
        <v>642.73</v>
      </c>
      <c r="AE12" t="s">
        <v>97</v>
      </c>
    </row>
    <row r="13" spans="1:60" outlineLevel="1" x14ac:dyDescent="0.2">
      <c r="A13" s="164">
        <v>4</v>
      </c>
      <c r="B13" s="169" t="s">
        <v>106</v>
      </c>
      <c r="C13" s="204" t="s">
        <v>107</v>
      </c>
      <c r="D13" s="171" t="s">
        <v>108</v>
      </c>
      <c r="E13" s="174">
        <v>1426.92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7.0000000000000001E-3</v>
      </c>
      <c r="Q13" s="179">
        <f>ROUND(E13*P13,2)</f>
        <v>9.99</v>
      </c>
      <c r="R13" s="179"/>
      <c r="S13" s="179"/>
      <c r="T13" s="180">
        <v>0.06</v>
      </c>
      <c r="U13" s="179">
        <f>ROUND(E13*T13,2)</f>
        <v>85.62</v>
      </c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101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">
      <c r="A14" s="164"/>
      <c r="B14" s="169"/>
      <c r="C14" s="206" t="s">
        <v>109</v>
      </c>
      <c r="D14" s="173"/>
      <c r="E14" s="176">
        <v>1426.92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80"/>
      <c r="U14" s="179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110</v>
      </c>
      <c r="AF14" s="163">
        <v>0</v>
      </c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ht="22.5" outlineLevel="1" x14ac:dyDescent="0.2">
      <c r="A15" s="164">
        <v>5</v>
      </c>
      <c r="B15" s="169" t="s">
        <v>111</v>
      </c>
      <c r="C15" s="204" t="s">
        <v>112</v>
      </c>
      <c r="D15" s="171" t="s">
        <v>108</v>
      </c>
      <c r="E15" s="174">
        <v>1426.92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9">
        <v>4.13E-3</v>
      </c>
      <c r="O15" s="179">
        <f>ROUND(E15*N15,2)</f>
        <v>5.89</v>
      </c>
      <c r="P15" s="179">
        <v>0</v>
      </c>
      <c r="Q15" s="179">
        <f>ROUND(E15*P15,2)</f>
        <v>0</v>
      </c>
      <c r="R15" s="179"/>
      <c r="S15" s="179"/>
      <c r="T15" s="180">
        <v>0.21</v>
      </c>
      <c r="U15" s="179">
        <f>ROUND(E15*T15,2)</f>
        <v>299.64999999999998</v>
      </c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101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 x14ac:dyDescent="0.2">
      <c r="A16" s="164"/>
      <c r="B16" s="169"/>
      <c r="C16" s="206" t="s">
        <v>109</v>
      </c>
      <c r="D16" s="173"/>
      <c r="E16" s="176">
        <v>1426.92</v>
      </c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80"/>
      <c r="U16" s="179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110</v>
      </c>
      <c r="AF16" s="163">
        <v>0</v>
      </c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164"/>
      <c r="B17" s="169"/>
      <c r="C17" s="206" t="s">
        <v>113</v>
      </c>
      <c r="D17" s="173"/>
      <c r="E17" s="176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80"/>
      <c r="U17" s="179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110</v>
      </c>
      <c r="AF17" s="163">
        <v>0</v>
      </c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ht="22.5" outlineLevel="1" x14ac:dyDescent="0.2">
      <c r="A18" s="164">
        <v>6</v>
      </c>
      <c r="B18" s="169" t="s">
        <v>114</v>
      </c>
      <c r="C18" s="204" t="s">
        <v>115</v>
      </c>
      <c r="D18" s="171" t="s">
        <v>108</v>
      </c>
      <c r="E18" s="174">
        <v>1426.92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9">
        <v>9.1E-4</v>
      </c>
      <c r="O18" s="179">
        <f>ROUND(E18*N18,2)</f>
        <v>1.3</v>
      </c>
      <c r="P18" s="179">
        <v>0</v>
      </c>
      <c r="Q18" s="179">
        <f>ROUND(E18*P18,2)</f>
        <v>0</v>
      </c>
      <c r="R18" s="179"/>
      <c r="S18" s="179"/>
      <c r="T18" s="180">
        <v>0.06</v>
      </c>
      <c r="U18" s="179">
        <f>ROUND(E18*T18,2)</f>
        <v>85.62</v>
      </c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101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 x14ac:dyDescent="0.2">
      <c r="A19" s="164"/>
      <c r="B19" s="169"/>
      <c r="C19" s="206" t="s">
        <v>109</v>
      </c>
      <c r="D19" s="173"/>
      <c r="E19" s="176">
        <v>1426.92</v>
      </c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79"/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110</v>
      </c>
      <c r="AF19" s="163">
        <v>0</v>
      </c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 x14ac:dyDescent="0.2">
      <c r="A20" s="164">
        <v>7</v>
      </c>
      <c r="B20" s="169" t="s">
        <v>116</v>
      </c>
      <c r="C20" s="204" t="s">
        <v>117</v>
      </c>
      <c r="D20" s="171" t="s">
        <v>108</v>
      </c>
      <c r="E20" s="174">
        <v>1551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9">
        <v>1.3999999999999999E-4</v>
      </c>
      <c r="O20" s="179">
        <f>ROUND(E20*N20,2)</f>
        <v>0.22</v>
      </c>
      <c r="P20" s="179">
        <v>0</v>
      </c>
      <c r="Q20" s="179">
        <f>ROUND(E20*P20,2)</f>
        <v>0</v>
      </c>
      <c r="R20" s="179"/>
      <c r="S20" s="179"/>
      <c r="T20" s="180">
        <v>0</v>
      </c>
      <c r="U20" s="179">
        <f>ROUND(E20*T20,2)</f>
        <v>0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118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">
      <c r="A21" s="164"/>
      <c r="B21" s="169"/>
      <c r="C21" s="206" t="s">
        <v>119</v>
      </c>
      <c r="D21" s="173"/>
      <c r="E21" s="176">
        <v>1551</v>
      </c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80"/>
      <c r="U21" s="179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110</v>
      </c>
      <c r="AF21" s="163">
        <v>0</v>
      </c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 x14ac:dyDescent="0.2">
      <c r="A22" s="164">
        <v>8</v>
      </c>
      <c r="B22" s="169" t="s">
        <v>120</v>
      </c>
      <c r="C22" s="204" t="s">
        <v>121</v>
      </c>
      <c r="D22" s="171" t="s">
        <v>108</v>
      </c>
      <c r="E22" s="174">
        <v>1551</v>
      </c>
      <c r="F22" s="178"/>
      <c r="G22" s="179">
        <f>ROUND(E22*F22,2)</f>
        <v>0</v>
      </c>
      <c r="H22" s="178"/>
      <c r="I22" s="179">
        <f>ROUND(E22*H22,2)</f>
        <v>0</v>
      </c>
      <c r="J22" s="178"/>
      <c r="K22" s="179">
        <f>ROUND(E22*J22,2)</f>
        <v>0</v>
      </c>
      <c r="L22" s="179">
        <v>21</v>
      </c>
      <c r="M22" s="179">
        <f>G22*(1+L22/100)</f>
        <v>0</v>
      </c>
      <c r="N22" s="179">
        <v>0</v>
      </c>
      <c r="O22" s="179">
        <f>ROUND(E22*N22,2)</f>
        <v>0</v>
      </c>
      <c r="P22" s="179">
        <v>0</v>
      </c>
      <c r="Q22" s="179">
        <f>ROUND(E22*P22,2)</f>
        <v>0</v>
      </c>
      <c r="R22" s="179"/>
      <c r="S22" s="179"/>
      <c r="T22" s="180">
        <v>0.1</v>
      </c>
      <c r="U22" s="179">
        <f>ROUND(E22*T22,2)</f>
        <v>155.1</v>
      </c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101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64"/>
      <c r="B23" s="169"/>
      <c r="C23" s="206" t="s">
        <v>119</v>
      </c>
      <c r="D23" s="173"/>
      <c r="E23" s="176">
        <v>1551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80"/>
      <c r="U23" s="179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110</v>
      </c>
      <c r="AF23" s="163">
        <v>0</v>
      </c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64"/>
      <c r="B24" s="169"/>
      <c r="C24" s="206" t="s">
        <v>113</v>
      </c>
      <c r="D24" s="173"/>
      <c r="E24" s="176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80"/>
      <c r="U24" s="179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110</v>
      </c>
      <c r="AF24" s="163">
        <v>0</v>
      </c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ht="22.5" outlineLevel="1" x14ac:dyDescent="0.2">
      <c r="A25" s="164">
        <v>9</v>
      </c>
      <c r="B25" s="169" t="s">
        <v>122</v>
      </c>
      <c r="C25" s="204" t="s">
        <v>123</v>
      </c>
      <c r="D25" s="171" t="s">
        <v>100</v>
      </c>
      <c r="E25" s="174">
        <v>9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/>
      <c r="S25" s="179"/>
      <c r="T25" s="180">
        <v>1.86</v>
      </c>
      <c r="U25" s="179">
        <f>ROUND(E25*T25,2)</f>
        <v>16.739999999999998</v>
      </c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101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x14ac:dyDescent="0.2">
      <c r="A26" s="165" t="s">
        <v>96</v>
      </c>
      <c r="B26" s="170" t="s">
        <v>65</v>
      </c>
      <c r="C26" s="205" t="s">
        <v>66</v>
      </c>
      <c r="D26" s="172"/>
      <c r="E26" s="175"/>
      <c r="F26" s="181"/>
      <c r="G26" s="181">
        <f>SUMIF(AE27:AE66,"&lt;&gt;NOR",G27:G66)</f>
        <v>0</v>
      </c>
      <c r="H26" s="181"/>
      <c r="I26" s="181">
        <f>SUM(I27:I66)</f>
        <v>0</v>
      </c>
      <c r="J26" s="181"/>
      <c r="K26" s="181">
        <f>SUM(K27:K66)</f>
        <v>0</v>
      </c>
      <c r="L26" s="181"/>
      <c r="M26" s="181">
        <f>SUM(M27:M66)</f>
        <v>0</v>
      </c>
      <c r="N26" s="181"/>
      <c r="O26" s="181">
        <f>SUM(O27:O66)</f>
        <v>25.389999999999997</v>
      </c>
      <c r="P26" s="181"/>
      <c r="Q26" s="181">
        <f>SUM(Q27:Q66)</f>
        <v>12.41</v>
      </c>
      <c r="R26" s="181"/>
      <c r="S26" s="181"/>
      <c r="T26" s="182"/>
      <c r="U26" s="181">
        <f>SUM(U27:U66)</f>
        <v>2569.0700000000002</v>
      </c>
      <c r="AE26" t="s">
        <v>97</v>
      </c>
    </row>
    <row r="27" spans="1:60" outlineLevel="1" x14ac:dyDescent="0.2">
      <c r="A27" s="164">
        <v>10</v>
      </c>
      <c r="B27" s="169" t="s">
        <v>124</v>
      </c>
      <c r="C27" s="204" t="s">
        <v>125</v>
      </c>
      <c r="D27" s="171" t="s">
        <v>108</v>
      </c>
      <c r="E27" s="174">
        <v>1426.92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9">
        <v>0</v>
      </c>
      <c r="O27" s="179">
        <f>ROUND(E27*N27,2)</f>
        <v>0</v>
      </c>
      <c r="P27" s="179">
        <v>7.3200000000000001E-3</v>
      </c>
      <c r="Q27" s="179">
        <f>ROUND(E27*P27,2)</f>
        <v>10.45</v>
      </c>
      <c r="R27" s="179"/>
      <c r="S27" s="179"/>
      <c r="T27" s="180">
        <v>0.09</v>
      </c>
      <c r="U27" s="179">
        <f>ROUND(E27*T27,2)</f>
        <v>128.41999999999999</v>
      </c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101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 x14ac:dyDescent="0.2">
      <c r="A28" s="164"/>
      <c r="B28" s="169"/>
      <c r="C28" s="206" t="s">
        <v>109</v>
      </c>
      <c r="D28" s="173"/>
      <c r="E28" s="176">
        <v>1426.92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80"/>
      <c r="U28" s="179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110</v>
      </c>
      <c r="AF28" s="163">
        <v>0</v>
      </c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 x14ac:dyDescent="0.2">
      <c r="A29" s="164"/>
      <c r="B29" s="169"/>
      <c r="C29" s="206" t="s">
        <v>113</v>
      </c>
      <c r="D29" s="173"/>
      <c r="E29" s="176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80"/>
      <c r="U29" s="179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110</v>
      </c>
      <c r="AF29" s="163">
        <v>0</v>
      </c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">
      <c r="A30" s="164">
        <v>11</v>
      </c>
      <c r="B30" s="169" t="s">
        <v>126</v>
      </c>
      <c r="C30" s="204" t="s">
        <v>127</v>
      </c>
      <c r="D30" s="171" t="s">
        <v>128</v>
      </c>
      <c r="E30" s="174">
        <v>191</v>
      </c>
      <c r="F30" s="178"/>
      <c r="G30" s="179">
        <f>ROUND(E30*F30,2)</f>
        <v>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0</v>
      </c>
      <c r="N30" s="179">
        <v>0</v>
      </c>
      <c r="O30" s="179">
        <f>ROUND(E30*N30,2)</f>
        <v>0</v>
      </c>
      <c r="P30" s="179">
        <v>6.8999999999999997E-4</v>
      </c>
      <c r="Q30" s="179">
        <f>ROUND(E30*P30,2)</f>
        <v>0.13</v>
      </c>
      <c r="R30" s="179"/>
      <c r="S30" s="179"/>
      <c r="T30" s="180">
        <v>0.06</v>
      </c>
      <c r="U30" s="179">
        <f>ROUND(E30*T30,2)</f>
        <v>11.46</v>
      </c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101</v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 x14ac:dyDescent="0.2">
      <c r="A31" s="164"/>
      <c r="B31" s="169"/>
      <c r="C31" s="206" t="s">
        <v>129</v>
      </c>
      <c r="D31" s="173"/>
      <c r="E31" s="176">
        <v>191</v>
      </c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80"/>
      <c r="U31" s="179"/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110</v>
      </c>
      <c r="AF31" s="163">
        <v>0</v>
      </c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ht="22.5" outlineLevel="1" x14ac:dyDescent="0.2">
      <c r="A32" s="164">
        <v>12</v>
      </c>
      <c r="B32" s="169" t="s">
        <v>130</v>
      </c>
      <c r="C32" s="204" t="s">
        <v>131</v>
      </c>
      <c r="D32" s="171" t="s">
        <v>128</v>
      </c>
      <c r="E32" s="174">
        <v>80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0</v>
      </c>
      <c r="N32" s="179">
        <v>0</v>
      </c>
      <c r="O32" s="179">
        <f>ROUND(E32*N32,2)</f>
        <v>0</v>
      </c>
      <c r="P32" s="179">
        <v>4.1599999999999996E-3</v>
      </c>
      <c r="Q32" s="179">
        <f>ROUND(E32*P32,2)</f>
        <v>0.33</v>
      </c>
      <c r="R32" s="179"/>
      <c r="S32" s="179"/>
      <c r="T32" s="180">
        <v>0.05</v>
      </c>
      <c r="U32" s="179">
        <f>ROUND(E32*T32,2)</f>
        <v>4</v>
      </c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101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 x14ac:dyDescent="0.2">
      <c r="A33" s="164"/>
      <c r="B33" s="169"/>
      <c r="C33" s="206" t="s">
        <v>132</v>
      </c>
      <c r="D33" s="173"/>
      <c r="E33" s="176">
        <v>80</v>
      </c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80"/>
      <c r="U33" s="179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110</v>
      </c>
      <c r="AF33" s="163">
        <v>0</v>
      </c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">
      <c r="A34" s="164">
        <v>13</v>
      </c>
      <c r="B34" s="169" t="s">
        <v>133</v>
      </c>
      <c r="C34" s="204" t="s">
        <v>134</v>
      </c>
      <c r="D34" s="171" t="s">
        <v>135</v>
      </c>
      <c r="E34" s="174">
        <v>37.271500000000003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0</v>
      </c>
      <c r="O34" s="179">
        <f>ROUND(E34*N34,2)</f>
        <v>0</v>
      </c>
      <c r="P34" s="179">
        <v>3.0699999999999998E-3</v>
      </c>
      <c r="Q34" s="179">
        <f>ROUND(E34*P34,2)</f>
        <v>0.11</v>
      </c>
      <c r="R34" s="179"/>
      <c r="S34" s="179"/>
      <c r="T34" s="180">
        <v>0.05</v>
      </c>
      <c r="U34" s="179">
        <f>ROUND(E34*T34,2)</f>
        <v>1.86</v>
      </c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101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 x14ac:dyDescent="0.2">
      <c r="A35" s="164"/>
      <c r="B35" s="169"/>
      <c r="C35" s="206" t="s">
        <v>136</v>
      </c>
      <c r="D35" s="173"/>
      <c r="E35" s="176">
        <v>37.271500000000003</v>
      </c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80"/>
      <c r="U35" s="179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110</v>
      </c>
      <c r="AF35" s="163">
        <v>0</v>
      </c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ht="22.5" outlineLevel="1" x14ac:dyDescent="0.2">
      <c r="A36" s="164">
        <v>14</v>
      </c>
      <c r="B36" s="169" t="s">
        <v>137</v>
      </c>
      <c r="C36" s="204" t="s">
        <v>138</v>
      </c>
      <c r="D36" s="171" t="s">
        <v>135</v>
      </c>
      <c r="E36" s="174">
        <v>155.52600000000001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9">
        <v>0</v>
      </c>
      <c r="O36" s="179">
        <f>ROUND(E36*N36,2)</f>
        <v>0</v>
      </c>
      <c r="P36" s="179">
        <v>1.97E-3</v>
      </c>
      <c r="Q36" s="179">
        <f>ROUND(E36*P36,2)</f>
        <v>0.31</v>
      </c>
      <c r="R36" s="179"/>
      <c r="S36" s="179"/>
      <c r="T36" s="180">
        <v>0.05</v>
      </c>
      <c r="U36" s="179">
        <f>ROUND(E36*T36,2)</f>
        <v>7.78</v>
      </c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101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 x14ac:dyDescent="0.2">
      <c r="A37" s="164"/>
      <c r="B37" s="169"/>
      <c r="C37" s="206" t="s">
        <v>139</v>
      </c>
      <c r="D37" s="173"/>
      <c r="E37" s="176">
        <v>83.421000000000006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80"/>
      <c r="U37" s="179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110</v>
      </c>
      <c r="AF37" s="163">
        <v>0</v>
      </c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 x14ac:dyDescent="0.2">
      <c r="A38" s="164"/>
      <c r="B38" s="169"/>
      <c r="C38" s="206" t="s">
        <v>140</v>
      </c>
      <c r="D38" s="173"/>
      <c r="E38" s="176">
        <v>72.105000000000004</v>
      </c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80"/>
      <c r="U38" s="179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110</v>
      </c>
      <c r="AF38" s="163">
        <v>0</v>
      </c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ht="22.5" outlineLevel="1" x14ac:dyDescent="0.2">
      <c r="A39" s="164">
        <v>15</v>
      </c>
      <c r="B39" s="169" t="s">
        <v>141</v>
      </c>
      <c r="C39" s="204" t="s">
        <v>142</v>
      </c>
      <c r="D39" s="171" t="s">
        <v>128</v>
      </c>
      <c r="E39" s="174">
        <v>1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9">
        <v>0</v>
      </c>
      <c r="O39" s="179">
        <f>ROUND(E39*N39,2)</f>
        <v>0</v>
      </c>
      <c r="P39" s="179">
        <v>4.6299999999999996E-3</v>
      </c>
      <c r="Q39" s="179">
        <f>ROUND(E39*P39,2)</f>
        <v>0</v>
      </c>
      <c r="R39" s="179"/>
      <c r="S39" s="179"/>
      <c r="T39" s="180">
        <v>0.09</v>
      </c>
      <c r="U39" s="179">
        <f>ROUND(E39*T39,2)</f>
        <v>0.09</v>
      </c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101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64">
        <v>16</v>
      </c>
      <c r="B40" s="169" t="s">
        <v>143</v>
      </c>
      <c r="C40" s="204" t="s">
        <v>144</v>
      </c>
      <c r="D40" s="171" t="s">
        <v>135</v>
      </c>
      <c r="E40" s="174">
        <v>205.71199999999999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9">
        <v>0</v>
      </c>
      <c r="O40" s="179">
        <f>ROUND(E40*N40,2)</f>
        <v>0</v>
      </c>
      <c r="P40" s="179">
        <v>2.8600000000000001E-3</v>
      </c>
      <c r="Q40" s="179">
        <f>ROUND(E40*P40,2)</f>
        <v>0.59</v>
      </c>
      <c r="R40" s="179"/>
      <c r="S40" s="179"/>
      <c r="T40" s="180">
        <v>0.06</v>
      </c>
      <c r="U40" s="179">
        <f>ROUND(E40*T40,2)</f>
        <v>12.34</v>
      </c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101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 x14ac:dyDescent="0.2">
      <c r="A41" s="164"/>
      <c r="B41" s="169"/>
      <c r="C41" s="206" t="s">
        <v>145</v>
      </c>
      <c r="D41" s="173"/>
      <c r="E41" s="176">
        <v>205.71199999999999</v>
      </c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80"/>
      <c r="U41" s="179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110</v>
      </c>
      <c r="AF41" s="163">
        <v>0</v>
      </c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 x14ac:dyDescent="0.2">
      <c r="A42" s="164">
        <v>17</v>
      </c>
      <c r="B42" s="169" t="s">
        <v>146</v>
      </c>
      <c r="C42" s="204" t="s">
        <v>147</v>
      </c>
      <c r="D42" s="171" t="s">
        <v>128</v>
      </c>
      <c r="E42" s="174">
        <v>6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9">
        <v>5.0000000000000002E-5</v>
      </c>
      <c r="O42" s="179">
        <f>ROUND(E42*N42,2)</f>
        <v>0</v>
      </c>
      <c r="P42" s="179">
        <v>0</v>
      </c>
      <c r="Q42" s="179">
        <f>ROUND(E42*P42,2)</f>
        <v>0</v>
      </c>
      <c r="R42" s="179"/>
      <c r="S42" s="179"/>
      <c r="T42" s="180">
        <v>0.25</v>
      </c>
      <c r="U42" s="179">
        <f>ROUND(E42*T42,2)</f>
        <v>1.5</v>
      </c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101</v>
      </c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 x14ac:dyDescent="0.2">
      <c r="A43" s="164">
        <v>18</v>
      </c>
      <c r="B43" s="169" t="s">
        <v>148</v>
      </c>
      <c r="C43" s="204" t="s">
        <v>149</v>
      </c>
      <c r="D43" s="171" t="s">
        <v>128</v>
      </c>
      <c r="E43" s="174">
        <v>6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9">
        <v>0</v>
      </c>
      <c r="O43" s="179">
        <f>ROUND(E43*N43,2)</f>
        <v>0</v>
      </c>
      <c r="P43" s="179">
        <v>0</v>
      </c>
      <c r="Q43" s="179">
        <f>ROUND(E43*P43,2)</f>
        <v>0</v>
      </c>
      <c r="R43" s="179"/>
      <c r="S43" s="179"/>
      <c r="T43" s="180">
        <v>0.06</v>
      </c>
      <c r="U43" s="179">
        <f>ROUND(E43*T43,2)</f>
        <v>0.36</v>
      </c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101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">
      <c r="A44" s="164">
        <v>19</v>
      </c>
      <c r="B44" s="169" t="s">
        <v>150</v>
      </c>
      <c r="C44" s="204" t="s">
        <v>151</v>
      </c>
      <c r="D44" s="171" t="s">
        <v>108</v>
      </c>
      <c r="E44" s="174">
        <v>30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21</v>
      </c>
      <c r="M44" s="179">
        <f>G44*(1+L44/100)</f>
        <v>0</v>
      </c>
      <c r="N44" s="179">
        <v>0</v>
      </c>
      <c r="O44" s="179">
        <f>ROUND(E44*N44,2)</f>
        <v>0</v>
      </c>
      <c r="P44" s="179">
        <v>5.8500000000000002E-3</v>
      </c>
      <c r="Q44" s="179">
        <f>ROUND(E44*P44,2)</f>
        <v>0.18</v>
      </c>
      <c r="R44" s="179"/>
      <c r="S44" s="179"/>
      <c r="T44" s="180">
        <v>0.18</v>
      </c>
      <c r="U44" s="179">
        <f>ROUND(E44*T44,2)</f>
        <v>5.4</v>
      </c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101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">
      <c r="A45" s="164">
        <v>20</v>
      </c>
      <c r="B45" s="169" t="s">
        <v>152</v>
      </c>
      <c r="C45" s="204" t="s">
        <v>153</v>
      </c>
      <c r="D45" s="171" t="s">
        <v>135</v>
      </c>
      <c r="E45" s="174">
        <v>86.25</v>
      </c>
      <c r="F45" s="178"/>
      <c r="G45" s="179">
        <f>ROUND(E45*F45,2)</f>
        <v>0</v>
      </c>
      <c r="H45" s="178"/>
      <c r="I45" s="179">
        <f>ROUND(E45*H45,2)</f>
        <v>0</v>
      </c>
      <c r="J45" s="178"/>
      <c r="K45" s="179">
        <f>ROUND(E45*J45,2)</f>
        <v>0</v>
      </c>
      <c r="L45" s="179">
        <v>21</v>
      </c>
      <c r="M45" s="179">
        <f>G45*(1+L45/100)</f>
        <v>0</v>
      </c>
      <c r="N45" s="179">
        <v>0</v>
      </c>
      <c r="O45" s="179">
        <f>ROUND(E45*N45,2)</f>
        <v>0</v>
      </c>
      <c r="P45" s="179">
        <v>2.8600000000000001E-3</v>
      </c>
      <c r="Q45" s="179">
        <f>ROUND(E45*P45,2)</f>
        <v>0.25</v>
      </c>
      <c r="R45" s="179"/>
      <c r="S45" s="179"/>
      <c r="T45" s="180">
        <v>0.06</v>
      </c>
      <c r="U45" s="179">
        <f>ROUND(E45*T45,2)</f>
        <v>5.18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101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64"/>
      <c r="B46" s="169"/>
      <c r="C46" s="206" t="s">
        <v>154</v>
      </c>
      <c r="D46" s="173"/>
      <c r="E46" s="176">
        <v>86.25</v>
      </c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80"/>
      <c r="U46" s="179"/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110</v>
      </c>
      <c r="AF46" s="163">
        <v>0</v>
      </c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">
      <c r="A47" s="164">
        <v>21</v>
      </c>
      <c r="B47" s="169" t="s">
        <v>155</v>
      </c>
      <c r="C47" s="204" t="s">
        <v>156</v>
      </c>
      <c r="D47" s="171" t="s">
        <v>135</v>
      </c>
      <c r="E47" s="174">
        <v>27.83</v>
      </c>
      <c r="F47" s="178"/>
      <c r="G47" s="179">
        <f>ROUND(E47*F47,2)</f>
        <v>0</v>
      </c>
      <c r="H47" s="178"/>
      <c r="I47" s="179">
        <f>ROUND(E47*H47,2)</f>
        <v>0</v>
      </c>
      <c r="J47" s="178"/>
      <c r="K47" s="179">
        <f>ROUND(E47*J47,2)</f>
        <v>0</v>
      </c>
      <c r="L47" s="179">
        <v>21</v>
      </c>
      <c r="M47" s="179">
        <f>G47*(1+L47/100)</f>
        <v>0</v>
      </c>
      <c r="N47" s="179">
        <v>0</v>
      </c>
      <c r="O47" s="179">
        <f>ROUND(E47*N47,2)</f>
        <v>0</v>
      </c>
      <c r="P47" s="179">
        <v>2.0500000000000002E-3</v>
      </c>
      <c r="Q47" s="179">
        <f>ROUND(E47*P47,2)</f>
        <v>0.06</v>
      </c>
      <c r="R47" s="179"/>
      <c r="S47" s="179"/>
      <c r="T47" s="180">
        <v>0.05</v>
      </c>
      <c r="U47" s="179">
        <f>ROUND(E47*T47,2)</f>
        <v>1.39</v>
      </c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101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 x14ac:dyDescent="0.2">
      <c r="A48" s="164"/>
      <c r="B48" s="169"/>
      <c r="C48" s="206" t="s">
        <v>157</v>
      </c>
      <c r="D48" s="173"/>
      <c r="E48" s="176">
        <v>27.83</v>
      </c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80"/>
      <c r="U48" s="179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110</v>
      </c>
      <c r="AF48" s="163">
        <v>0</v>
      </c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ht="22.5" outlineLevel="1" x14ac:dyDescent="0.2">
      <c r="A49" s="164">
        <v>22</v>
      </c>
      <c r="B49" s="169" t="s">
        <v>158</v>
      </c>
      <c r="C49" s="204" t="s">
        <v>159</v>
      </c>
      <c r="D49" s="171" t="s">
        <v>108</v>
      </c>
      <c r="E49" s="174">
        <v>1551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0</v>
      </c>
      <c r="N49" s="179">
        <v>1.5630000000000002E-2</v>
      </c>
      <c r="O49" s="179">
        <f>ROUND(E49*N49,2)</f>
        <v>24.24</v>
      </c>
      <c r="P49" s="179">
        <v>0</v>
      </c>
      <c r="Q49" s="179">
        <f>ROUND(E49*P49,2)</f>
        <v>0</v>
      </c>
      <c r="R49" s="179"/>
      <c r="S49" s="179"/>
      <c r="T49" s="180">
        <v>1.36</v>
      </c>
      <c r="U49" s="179">
        <f>ROUND(E49*T49,2)</f>
        <v>2109.36</v>
      </c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160</v>
      </c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 x14ac:dyDescent="0.2">
      <c r="A50" s="164"/>
      <c r="B50" s="169"/>
      <c r="C50" s="206" t="s">
        <v>119</v>
      </c>
      <c r="D50" s="173"/>
      <c r="E50" s="176">
        <v>1551</v>
      </c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80"/>
      <c r="U50" s="179"/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110</v>
      </c>
      <c r="AF50" s="163">
        <v>0</v>
      </c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">
      <c r="A51" s="164"/>
      <c r="B51" s="169"/>
      <c r="C51" s="206" t="s">
        <v>113</v>
      </c>
      <c r="D51" s="173"/>
      <c r="E51" s="176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80"/>
      <c r="U51" s="179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110</v>
      </c>
      <c r="AF51" s="163">
        <v>0</v>
      </c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ht="22.5" outlineLevel="1" x14ac:dyDescent="0.2">
      <c r="A52" s="164">
        <v>23</v>
      </c>
      <c r="B52" s="169" t="s">
        <v>161</v>
      </c>
      <c r="C52" s="204" t="s">
        <v>162</v>
      </c>
      <c r="D52" s="171" t="s">
        <v>135</v>
      </c>
      <c r="E52" s="174">
        <v>205.71199999999999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0</v>
      </c>
      <c r="N52" s="179">
        <v>5.5999999999999995E-4</v>
      </c>
      <c r="O52" s="179">
        <f>ROUND(E52*N52,2)</f>
        <v>0.12</v>
      </c>
      <c r="P52" s="179">
        <v>0</v>
      </c>
      <c r="Q52" s="179">
        <f>ROUND(E52*P52,2)</f>
        <v>0</v>
      </c>
      <c r="R52" s="179"/>
      <c r="S52" s="179"/>
      <c r="T52" s="180">
        <v>4.9000000000000002E-2</v>
      </c>
      <c r="U52" s="179">
        <f>ROUND(E52*T52,2)</f>
        <v>10.08</v>
      </c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101</v>
      </c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164">
        <v>24</v>
      </c>
      <c r="B53" s="169" t="s">
        <v>163</v>
      </c>
      <c r="C53" s="204" t="s">
        <v>164</v>
      </c>
      <c r="D53" s="171" t="s">
        <v>135</v>
      </c>
      <c r="E53" s="174">
        <v>27.83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21</v>
      </c>
      <c r="M53" s="179">
        <f>G53*(1+L53/100)</f>
        <v>0</v>
      </c>
      <c r="N53" s="179">
        <v>2.31E-3</v>
      </c>
      <c r="O53" s="179">
        <f>ROUND(E53*N53,2)</f>
        <v>0.06</v>
      </c>
      <c r="P53" s="179">
        <v>0</v>
      </c>
      <c r="Q53" s="179">
        <f>ROUND(E53*P53,2)</f>
        <v>0</v>
      </c>
      <c r="R53" s="179"/>
      <c r="S53" s="179"/>
      <c r="T53" s="180">
        <v>0.63</v>
      </c>
      <c r="U53" s="179">
        <f>ROUND(E53*T53,2)</f>
        <v>17.53</v>
      </c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160</v>
      </c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64">
        <v>25</v>
      </c>
      <c r="B54" s="169" t="s">
        <v>165</v>
      </c>
      <c r="C54" s="204" t="s">
        <v>166</v>
      </c>
      <c r="D54" s="171" t="s">
        <v>135</v>
      </c>
      <c r="E54" s="174">
        <v>205.71199999999999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9">
        <v>9.3000000000000005E-4</v>
      </c>
      <c r="O54" s="179">
        <f>ROUND(E54*N54,2)</f>
        <v>0.19</v>
      </c>
      <c r="P54" s="179">
        <v>0</v>
      </c>
      <c r="Q54" s="179">
        <f>ROUND(E54*P54,2)</f>
        <v>0</v>
      </c>
      <c r="R54" s="179"/>
      <c r="S54" s="179"/>
      <c r="T54" s="180">
        <v>0.27</v>
      </c>
      <c r="U54" s="179">
        <f>ROUND(E54*T54,2)</f>
        <v>55.54</v>
      </c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160</v>
      </c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ht="22.5" outlineLevel="1" x14ac:dyDescent="0.2">
      <c r="A55" s="164">
        <v>26</v>
      </c>
      <c r="B55" s="169" t="s">
        <v>167</v>
      </c>
      <c r="C55" s="204" t="s">
        <v>168</v>
      </c>
      <c r="D55" s="171" t="s">
        <v>135</v>
      </c>
      <c r="E55" s="174">
        <v>86.25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21</v>
      </c>
      <c r="M55" s="179">
        <f>G55*(1+L55/100)</f>
        <v>0</v>
      </c>
      <c r="N55" s="179">
        <v>2.33E-3</v>
      </c>
      <c r="O55" s="179">
        <f>ROUND(E55*N55,2)</f>
        <v>0.2</v>
      </c>
      <c r="P55" s="179">
        <v>0</v>
      </c>
      <c r="Q55" s="179">
        <f>ROUND(E55*P55,2)</f>
        <v>0</v>
      </c>
      <c r="R55" s="179"/>
      <c r="S55" s="179"/>
      <c r="T55" s="180">
        <v>0.31</v>
      </c>
      <c r="U55" s="179">
        <f>ROUND(E55*T55,2)</f>
        <v>26.74</v>
      </c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160</v>
      </c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ht="22.5" outlineLevel="1" x14ac:dyDescent="0.2">
      <c r="A56" s="164">
        <v>27</v>
      </c>
      <c r="B56" s="169" t="s">
        <v>169</v>
      </c>
      <c r="C56" s="204" t="s">
        <v>170</v>
      </c>
      <c r="D56" s="171" t="s">
        <v>128</v>
      </c>
      <c r="E56" s="174">
        <v>420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0</v>
      </c>
      <c r="N56" s="179">
        <v>3.5E-4</v>
      </c>
      <c r="O56" s="179">
        <f>ROUND(E56*N56,2)</f>
        <v>0.15</v>
      </c>
      <c r="P56" s="179">
        <v>0</v>
      </c>
      <c r="Q56" s="179">
        <f>ROUND(E56*P56,2)</f>
        <v>0</v>
      </c>
      <c r="R56" s="179"/>
      <c r="S56" s="179"/>
      <c r="T56" s="180">
        <v>0</v>
      </c>
      <c r="U56" s="179">
        <f>ROUND(E56*T56,2)</f>
        <v>0</v>
      </c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118</v>
      </c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 x14ac:dyDescent="0.2">
      <c r="A57" s="164"/>
      <c r="B57" s="169"/>
      <c r="C57" s="206" t="s">
        <v>171</v>
      </c>
      <c r="D57" s="173"/>
      <c r="E57" s="176">
        <v>420</v>
      </c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80"/>
      <c r="U57" s="179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110</v>
      </c>
      <c r="AF57" s="163">
        <v>0</v>
      </c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 x14ac:dyDescent="0.2">
      <c r="A58" s="164">
        <v>28</v>
      </c>
      <c r="B58" s="169" t="s">
        <v>172</v>
      </c>
      <c r="C58" s="204" t="s">
        <v>173</v>
      </c>
      <c r="D58" s="171" t="s">
        <v>128</v>
      </c>
      <c r="E58" s="174">
        <v>150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21</v>
      </c>
      <c r="M58" s="179">
        <f>G58*(1+L58/100)</f>
        <v>0</v>
      </c>
      <c r="N58" s="179">
        <v>2.0000000000000002E-5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/>
      <c r="T58" s="180">
        <v>0</v>
      </c>
      <c r="U58" s="179">
        <f>ROUND(E58*T58,2)</f>
        <v>0</v>
      </c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118</v>
      </c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 x14ac:dyDescent="0.2">
      <c r="A59" s="164"/>
      <c r="B59" s="169"/>
      <c r="C59" s="206" t="s">
        <v>174</v>
      </c>
      <c r="D59" s="173"/>
      <c r="E59" s="176">
        <v>150</v>
      </c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80"/>
      <c r="U59" s="179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110</v>
      </c>
      <c r="AF59" s="163">
        <v>0</v>
      </c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 x14ac:dyDescent="0.2">
      <c r="A60" s="164">
        <v>29</v>
      </c>
      <c r="B60" s="169" t="s">
        <v>175</v>
      </c>
      <c r="C60" s="204" t="s">
        <v>176</v>
      </c>
      <c r="D60" s="171" t="s">
        <v>135</v>
      </c>
      <c r="E60" s="174">
        <v>411.19400000000002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0</v>
      </c>
      <c r="N60" s="179">
        <v>5.1000000000000004E-4</v>
      </c>
      <c r="O60" s="179">
        <f>ROUND(E60*N60,2)</f>
        <v>0.21</v>
      </c>
      <c r="P60" s="179">
        <v>0</v>
      </c>
      <c r="Q60" s="179">
        <f>ROUND(E60*P60,2)</f>
        <v>0</v>
      </c>
      <c r="R60" s="179"/>
      <c r="S60" s="179"/>
      <c r="T60" s="180">
        <v>0</v>
      </c>
      <c r="U60" s="179">
        <f>ROUND(E60*T60,2)</f>
        <v>0</v>
      </c>
      <c r="V60" s="163"/>
      <c r="W60" s="163"/>
      <c r="X60" s="163"/>
      <c r="Y60" s="163"/>
      <c r="Z60" s="163"/>
      <c r="AA60" s="163"/>
      <c r="AB60" s="163"/>
      <c r="AC60" s="163"/>
      <c r="AD60" s="163"/>
      <c r="AE60" s="163" t="s">
        <v>118</v>
      </c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 x14ac:dyDescent="0.2">
      <c r="A61" s="164"/>
      <c r="B61" s="169"/>
      <c r="C61" s="206" t="s">
        <v>177</v>
      </c>
      <c r="D61" s="173"/>
      <c r="E61" s="176">
        <v>411.19400000000002</v>
      </c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80"/>
      <c r="U61" s="179"/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110</v>
      </c>
      <c r="AF61" s="163">
        <v>0</v>
      </c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">
      <c r="A62" s="164">
        <v>30</v>
      </c>
      <c r="B62" s="169" t="s">
        <v>178</v>
      </c>
      <c r="C62" s="204" t="s">
        <v>179</v>
      </c>
      <c r="D62" s="171" t="s">
        <v>135</v>
      </c>
      <c r="E62" s="174">
        <v>37.271500000000003</v>
      </c>
      <c r="F62" s="178"/>
      <c r="G62" s="179">
        <f>ROUND(E62*F62,2)</f>
        <v>0</v>
      </c>
      <c r="H62" s="178"/>
      <c r="I62" s="179">
        <f>ROUND(E62*H62,2)</f>
        <v>0</v>
      </c>
      <c r="J62" s="178"/>
      <c r="K62" s="179">
        <f>ROUND(E62*J62,2)</f>
        <v>0</v>
      </c>
      <c r="L62" s="179">
        <v>21</v>
      </c>
      <c r="M62" s="179">
        <f>G62*(1+L62/100)</f>
        <v>0</v>
      </c>
      <c r="N62" s="179">
        <v>1.17E-3</v>
      </c>
      <c r="O62" s="179">
        <f>ROUND(E62*N62,2)</f>
        <v>0.04</v>
      </c>
      <c r="P62" s="179">
        <v>0</v>
      </c>
      <c r="Q62" s="179">
        <f>ROUND(E62*P62,2)</f>
        <v>0</v>
      </c>
      <c r="R62" s="179"/>
      <c r="S62" s="179"/>
      <c r="T62" s="180">
        <v>0.24</v>
      </c>
      <c r="U62" s="179">
        <f>ROUND(E62*T62,2)</f>
        <v>8.9499999999999993</v>
      </c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101</v>
      </c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 x14ac:dyDescent="0.2">
      <c r="A63" s="164"/>
      <c r="B63" s="169"/>
      <c r="C63" s="206" t="s">
        <v>180</v>
      </c>
      <c r="D63" s="173"/>
      <c r="E63" s="176">
        <v>37.271500000000003</v>
      </c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80"/>
      <c r="U63" s="179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110</v>
      </c>
      <c r="AF63" s="163">
        <v>0</v>
      </c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ht="22.5" outlineLevel="1" x14ac:dyDescent="0.2">
      <c r="A64" s="164">
        <v>31</v>
      </c>
      <c r="B64" s="169" t="s">
        <v>181</v>
      </c>
      <c r="C64" s="204" t="s">
        <v>182</v>
      </c>
      <c r="D64" s="171" t="s">
        <v>135</v>
      </c>
      <c r="E64" s="174">
        <v>155.52600000000001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21</v>
      </c>
      <c r="M64" s="179">
        <f>G64*(1+L64/100)</f>
        <v>0</v>
      </c>
      <c r="N64" s="179">
        <v>1.17E-3</v>
      </c>
      <c r="O64" s="179">
        <f>ROUND(E64*N64,2)</f>
        <v>0.18</v>
      </c>
      <c r="P64" s="179">
        <v>0</v>
      </c>
      <c r="Q64" s="179">
        <f>ROUND(E64*P64,2)</f>
        <v>0</v>
      </c>
      <c r="R64" s="179"/>
      <c r="S64" s="179"/>
      <c r="T64" s="180">
        <v>0.23</v>
      </c>
      <c r="U64" s="179">
        <f>ROUND(E64*T64,2)</f>
        <v>35.770000000000003</v>
      </c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101</v>
      </c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 x14ac:dyDescent="0.2">
      <c r="A65" s="164"/>
      <c r="B65" s="169"/>
      <c r="C65" s="206" t="s">
        <v>183</v>
      </c>
      <c r="D65" s="173"/>
      <c r="E65" s="176">
        <v>155.52600000000001</v>
      </c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80"/>
      <c r="U65" s="179"/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110</v>
      </c>
      <c r="AF65" s="163">
        <v>0</v>
      </c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 x14ac:dyDescent="0.2">
      <c r="A66" s="164">
        <v>32</v>
      </c>
      <c r="B66" s="169" t="s">
        <v>184</v>
      </c>
      <c r="C66" s="204" t="s">
        <v>185</v>
      </c>
      <c r="D66" s="171" t="s">
        <v>100</v>
      </c>
      <c r="E66" s="174">
        <v>26</v>
      </c>
      <c r="F66" s="178"/>
      <c r="G66" s="179">
        <f>ROUND(E66*F66,2)</f>
        <v>0</v>
      </c>
      <c r="H66" s="178"/>
      <c r="I66" s="179">
        <f>ROUND(E66*H66,2)</f>
        <v>0</v>
      </c>
      <c r="J66" s="178"/>
      <c r="K66" s="179">
        <f>ROUND(E66*J66,2)</f>
        <v>0</v>
      </c>
      <c r="L66" s="179">
        <v>21</v>
      </c>
      <c r="M66" s="179">
        <f>G66*(1+L66/100)</f>
        <v>0</v>
      </c>
      <c r="N66" s="179">
        <v>0</v>
      </c>
      <c r="O66" s="179">
        <f>ROUND(E66*N66,2)</f>
        <v>0</v>
      </c>
      <c r="P66" s="179">
        <v>0</v>
      </c>
      <c r="Q66" s="179">
        <f>ROUND(E66*P66,2)</f>
        <v>0</v>
      </c>
      <c r="R66" s="179"/>
      <c r="S66" s="179"/>
      <c r="T66" s="180">
        <v>4.82</v>
      </c>
      <c r="U66" s="179">
        <f>ROUND(E66*T66,2)</f>
        <v>125.32</v>
      </c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101</v>
      </c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x14ac:dyDescent="0.2">
      <c r="A67" s="165" t="s">
        <v>96</v>
      </c>
      <c r="B67" s="170" t="s">
        <v>67</v>
      </c>
      <c r="C67" s="205" t="s">
        <v>68</v>
      </c>
      <c r="D67" s="172"/>
      <c r="E67" s="175"/>
      <c r="F67" s="181"/>
      <c r="G67" s="181">
        <f>SUMIF(AE68:AE68,"&lt;&gt;NOR",G68:G68)</f>
        <v>0</v>
      </c>
      <c r="H67" s="181"/>
      <c r="I67" s="181">
        <f>SUM(I68:I68)</f>
        <v>0</v>
      </c>
      <c r="J67" s="181"/>
      <c r="K67" s="181">
        <f>SUM(K68:K68)</f>
        <v>0</v>
      </c>
      <c r="L67" s="181"/>
      <c r="M67" s="181">
        <f>SUM(M68:M68)</f>
        <v>0</v>
      </c>
      <c r="N67" s="181"/>
      <c r="O67" s="181">
        <f>SUM(O68:O68)</f>
        <v>0.3</v>
      </c>
      <c r="P67" s="181"/>
      <c r="Q67" s="181">
        <f>SUM(Q68:Q68)</f>
        <v>0</v>
      </c>
      <c r="R67" s="181"/>
      <c r="S67" s="181"/>
      <c r="T67" s="182"/>
      <c r="U67" s="181">
        <f>SUM(U68:U68)</f>
        <v>148.22</v>
      </c>
      <c r="AE67" t="s">
        <v>97</v>
      </c>
    </row>
    <row r="68" spans="1:60" outlineLevel="1" x14ac:dyDescent="0.2">
      <c r="A68" s="164">
        <v>33</v>
      </c>
      <c r="B68" s="169" t="s">
        <v>186</v>
      </c>
      <c r="C68" s="204" t="s">
        <v>187</v>
      </c>
      <c r="D68" s="171" t="s">
        <v>188</v>
      </c>
      <c r="E68" s="174">
        <v>1</v>
      </c>
      <c r="F68" s="178"/>
      <c r="G68" s="179">
        <f>ROUND(E68*F68,2)</f>
        <v>0</v>
      </c>
      <c r="H68" s="178"/>
      <c r="I68" s="179">
        <f>ROUND(E68*H68,2)</f>
        <v>0</v>
      </c>
      <c r="J68" s="178"/>
      <c r="K68" s="179">
        <f>ROUND(E68*J68,2)</f>
        <v>0</v>
      </c>
      <c r="L68" s="179">
        <v>21</v>
      </c>
      <c r="M68" s="179">
        <f>G68*(1+L68/100)</f>
        <v>0</v>
      </c>
      <c r="N68" s="179">
        <v>0.29942999999999997</v>
      </c>
      <c r="O68" s="179">
        <f>ROUND(E68*N68,2)</f>
        <v>0.3</v>
      </c>
      <c r="P68" s="179">
        <v>0</v>
      </c>
      <c r="Q68" s="179">
        <f>ROUND(E68*P68,2)</f>
        <v>0</v>
      </c>
      <c r="R68" s="179"/>
      <c r="S68" s="179"/>
      <c r="T68" s="180">
        <v>148.22</v>
      </c>
      <c r="U68" s="179">
        <f>ROUND(E68*T68,2)</f>
        <v>148.22</v>
      </c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160</v>
      </c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x14ac:dyDescent="0.2">
      <c r="A69" s="165" t="s">
        <v>96</v>
      </c>
      <c r="B69" s="170" t="s">
        <v>69</v>
      </c>
      <c r="C69" s="205" t="s">
        <v>26</v>
      </c>
      <c r="D69" s="172"/>
      <c r="E69" s="175"/>
      <c r="F69" s="181"/>
      <c r="G69" s="181">
        <f>SUMIF(AE70:AE70,"&lt;&gt;NOR",G70:G70)</f>
        <v>0</v>
      </c>
      <c r="H69" s="181"/>
      <c r="I69" s="181">
        <f>SUM(I70:I70)</f>
        <v>0</v>
      </c>
      <c r="J69" s="181"/>
      <c r="K69" s="181">
        <f>SUM(K70:K70)</f>
        <v>0</v>
      </c>
      <c r="L69" s="181"/>
      <c r="M69" s="181">
        <f>SUM(M70:M70)</f>
        <v>0</v>
      </c>
      <c r="N69" s="181"/>
      <c r="O69" s="181">
        <f>SUM(O70:O70)</f>
        <v>0</v>
      </c>
      <c r="P69" s="181"/>
      <c r="Q69" s="181">
        <f>SUM(Q70:Q70)</f>
        <v>0</v>
      </c>
      <c r="R69" s="181"/>
      <c r="S69" s="181"/>
      <c r="T69" s="182"/>
      <c r="U69" s="181">
        <f>SUM(U70:U70)</f>
        <v>0</v>
      </c>
      <c r="AE69" t="s">
        <v>97</v>
      </c>
    </row>
    <row r="70" spans="1:60" outlineLevel="1" x14ac:dyDescent="0.2">
      <c r="A70" s="192">
        <v>34</v>
      </c>
      <c r="B70" s="193" t="s">
        <v>189</v>
      </c>
      <c r="C70" s="207" t="s">
        <v>190</v>
      </c>
      <c r="D70" s="194" t="s">
        <v>191</v>
      </c>
      <c r="E70" s="195">
        <v>1</v>
      </c>
      <c r="F70" s="196"/>
      <c r="G70" s="197">
        <f>ROUND(E70*F70,2)</f>
        <v>0</v>
      </c>
      <c r="H70" s="196"/>
      <c r="I70" s="197">
        <f>ROUND(E70*H70,2)</f>
        <v>0</v>
      </c>
      <c r="J70" s="196"/>
      <c r="K70" s="197">
        <f>ROUND(E70*J70,2)</f>
        <v>0</v>
      </c>
      <c r="L70" s="197">
        <v>21</v>
      </c>
      <c r="M70" s="197">
        <f>G70*(1+L70/100)</f>
        <v>0</v>
      </c>
      <c r="N70" s="197">
        <v>0</v>
      </c>
      <c r="O70" s="197">
        <f>ROUND(E70*N70,2)</f>
        <v>0</v>
      </c>
      <c r="P70" s="197">
        <v>0</v>
      </c>
      <c r="Q70" s="197">
        <f>ROUND(E70*P70,2)</f>
        <v>0</v>
      </c>
      <c r="R70" s="197"/>
      <c r="S70" s="197"/>
      <c r="T70" s="198">
        <v>0</v>
      </c>
      <c r="U70" s="197">
        <f>ROUND(E70*T70,2)</f>
        <v>0</v>
      </c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192</v>
      </c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x14ac:dyDescent="0.2">
      <c r="A71" s="6"/>
      <c r="B71" s="7" t="s">
        <v>113</v>
      </c>
      <c r="C71" s="208" t="s">
        <v>113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C71">
        <v>15</v>
      </c>
      <c r="AD71">
        <v>21</v>
      </c>
    </row>
    <row r="72" spans="1:60" x14ac:dyDescent="0.2">
      <c r="A72" s="199"/>
      <c r="B72" s="200">
        <v>26</v>
      </c>
      <c r="C72" s="209" t="s">
        <v>113</v>
      </c>
      <c r="D72" s="201"/>
      <c r="E72" s="202"/>
      <c r="F72" s="202"/>
      <c r="G72" s="203">
        <f>G8+G12+G26+G67+G69</f>
        <v>0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C72">
        <f>SUMIF(L7:L70,AC71,G7:G70)</f>
        <v>0</v>
      </c>
      <c r="AD72">
        <f>SUMIF(L7:L70,AD71,G7:G70)</f>
        <v>0</v>
      </c>
      <c r="AE72" t="s">
        <v>193</v>
      </c>
    </row>
    <row r="73" spans="1:60" x14ac:dyDescent="0.2">
      <c r="A73" s="6"/>
      <c r="B73" s="7" t="s">
        <v>113</v>
      </c>
      <c r="C73" s="208" t="s">
        <v>113</v>
      </c>
      <c r="D73" s="9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6"/>
      <c r="B74" s="7" t="s">
        <v>113</v>
      </c>
      <c r="C74" s="208" t="s">
        <v>113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65">
        <v>33</v>
      </c>
      <c r="B75" s="265"/>
      <c r="C75" s="266"/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67"/>
      <c r="B76" s="268"/>
      <c r="C76" s="269"/>
      <c r="D76" s="268"/>
      <c r="E76" s="268"/>
      <c r="F76" s="268"/>
      <c r="G76" s="270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E76" t="s">
        <v>194</v>
      </c>
    </row>
    <row r="77" spans="1:60" x14ac:dyDescent="0.2">
      <c r="A77" s="271"/>
      <c r="B77" s="272"/>
      <c r="C77" s="273"/>
      <c r="D77" s="272"/>
      <c r="E77" s="272"/>
      <c r="F77" s="272"/>
      <c r="G77" s="274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71"/>
      <c r="B78" s="272"/>
      <c r="C78" s="273"/>
      <c r="D78" s="272"/>
      <c r="E78" s="272"/>
      <c r="F78" s="272"/>
      <c r="G78" s="274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71"/>
      <c r="B79" s="272"/>
      <c r="C79" s="273"/>
      <c r="D79" s="272"/>
      <c r="E79" s="272"/>
      <c r="F79" s="272"/>
      <c r="G79" s="274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75"/>
      <c r="B80" s="276"/>
      <c r="C80" s="277"/>
      <c r="D80" s="276"/>
      <c r="E80" s="276"/>
      <c r="F80" s="276"/>
      <c r="G80" s="278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6"/>
      <c r="B81" s="7" t="s">
        <v>113</v>
      </c>
      <c r="C81" s="208" t="s">
        <v>113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C82" s="210"/>
      <c r="D82" s="151"/>
      <c r="AE82" t="s">
        <v>195</v>
      </c>
    </row>
    <row r="83" spans="1:31" x14ac:dyDescent="0.2">
      <c r="D83" s="151"/>
    </row>
    <row r="84" spans="1:31" x14ac:dyDescent="0.2">
      <c r="D84" s="151"/>
    </row>
    <row r="85" spans="1:31" x14ac:dyDescent="0.2">
      <c r="D85" s="151"/>
    </row>
    <row r="86" spans="1:31" x14ac:dyDescent="0.2">
      <c r="D86" s="151"/>
    </row>
    <row r="87" spans="1:31" x14ac:dyDescent="0.2">
      <c r="D87" s="151"/>
    </row>
    <row r="88" spans="1:31" x14ac:dyDescent="0.2">
      <c r="D88" s="151"/>
    </row>
    <row r="89" spans="1:31" x14ac:dyDescent="0.2">
      <c r="D89" s="151"/>
    </row>
    <row r="90" spans="1:31" x14ac:dyDescent="0.2">
      <c r="D90" s="151"/>
    </row>
    <row r="91" spans="1:31" x14ac:dyDescent="0.2">
      <c r="D91" s="151"/>
    </row>
    <row r="92" spans="1:31" x14ac:dyDescent="0.2">
      <c r="D92" s="151"/>
    </row>
    <row r="93" spans="1:31" x14ac:dyDescent="0.2">
      <c r="D93" s="151"/>
    </row>
    <row r="94" spans="1:31" x14ac:dyDescent="0.2">
      <c r="D94" s="151"/>
    </row>
    <row r="95" spans="1:31" x14ac:dyDescent="0.2">
      <c r="D95" s="151"/>
    </row>
    <row r="96" spans="1:31" x14ac:dyDescent="0.2">
      <c r="D96" s="151"/>
    </row>
    <row r="97" spans="4:4" x14ac:dyDescent="0.2">
      <c r="D97" s="151"/>
    </row>
    <row r="98" spans="4:4" x14ac:dyDescent="0.2">
      <c r="D98" s="151"/>
    </row>
    <row r="99" spans="4:4" x14ac:dyDescent="0.2">
      <c r="D99" s="151"/>
    </row>
    <row r="100" spans="4:4" x14ac:dyDescent="0.2">
      <c r="D100" s="151"/>
    </row>
    <row r="101" spans="4:4" x14ac:dyDescent="0.2">
      <c r="D101" s="151"/>
    </row>
    <row r="102" spans="4:4" x14ac:dyDescent="0.2">
      <c r="D102" s="151"/>
    </row>
    <row r="103" spans="4:4" x14ac:dyDescent="0.2">
      <c r="D103" s="151"/>
    </row>
    <row r="104" spans="4:4" x14ac:dyDescent="0.2">
      <c r="D104" s="151"/>
    </row>
    <row r="105" spans="4:4" x14ac:dyDescent="0.2">
      <c r="D105" s="151"/>
    </row>
    <row r="106" spans="4:4" x14ac:dyDescent="0.2">
      <c r="D106" s="151"/>
    </row>
    <row r="107" spans="4:4" x14ac:dyDescent="0.2">
      <c r="D107" s="151"/>
    </row>
    <row r="108" spans="4:4" x14ac:dyDescent="0.2">
      <c r="D108" s="151"/>
    </row>
    <row r="109" spans="4:4" x14ac:dyDescent="0.2">
      <c r="D109" s="151"/>
    </row>
    <row r="110" spans="4:4" x14ac:dyDescent="0.2">
      <c r="D110" s="151"/>
    </row>
    <row r="111" spans="4:4" x14ac:dyDescent="0.2">
      <c r="D111" s="151"/>
    </row>
    <row r="112" spans="4:4" x14ac:dyDescent="0.2">
      <c r="D112" s="151"/>
    </row>
    <row r="113" spans="4:4" x14ac:dyDescent="0.2">
      <c r="D113" s="151"/>
    </row>
    <row r="114" spans="4:4" x14ac:dyDescent="0.2">
      <c r="D114" s="151"/>
    </row>
    <row r="115" spans="4:4" x14ac:dyDescent="0.2">
      <c r="D115" s="151"/>
    </row>
    <row r="116" spans="4:4" x14ac:dyDescent="0.2">
      <c r="D116" s="151"/>
    </row>
    <row r="117" spans="4:4" x14ac:dyDescent="0.2">
      <c r="D117" s="151"/>
    </row>
    <row r="118" spans="4:4" x14ac:dyDescent="0.2">
      <c r="D118" s="151"/>
    </row>
    <row r="119" spans="4:4" x14ac:dyDescent="0.2">
      <c r="D119" s="151"/>
    </row>
    <row r="120" spans="4:4" x14ac:dyDescent="0.2">
      <c r="D120" s="151"/>
    </row>
    <row r="121" spans="4:4" x14ac:dyDescent="0.2">
      <c r="D121" s="151"/>
    </row>
    <row r="122" spans="4:4" x14ac:dyDescent="0.2">
      <c r="D122" s="151"/>
    </row>
    <row r="123" spans="4:4" x14ac:dyDescent="0.2">
      <c r="D123" s="151"/>
    </row>
    <row r="124" spans="4:4" x14ac:dyDescent="0.2">
      <c r="D124" s="151"/>
    </row>
    <row r="125" spans="4:4" x14ac:dyDescent="0.2">
      <c r="D125" s="151"/>
    </row>
    <row r="126" spans="4:4" x14ac:dyDescent="0.2">
      <c r="D126" s="151"/>
    </row>
    <row r="127" spans="4:4" x14ac:dyDescent="0.2">
      <c r="D127" s="151"/>
    </row>
    <row r="128" spans="4:4" x14ac:dyDescent="0.2">
      <c r="D128" s="151"/>
    </row>
    <row r="129" spans="4:4" x14ac:dyDescent="0.2">
      <c r="D129" s="151"/>
    </row>
    <row r="130" spans="4:4" x14ac:dyDescent="0.2">
      <c r="D130" s="151"/>
    </row>
    <row r="131" spans="4:4" x14ac:dyDescent="0.2">
      <c r="D131" s="151"/>
    </row>
    <row r="132" spans="4:4" x14ac:dyDescent="0.2">
      <c r="D132" s="151"/>
    </row>
    <row r="133" spans="4:4" x14ac:dyDescent="0.2">
      <c r="D133" s="151"/>
    </row>
    <row r="134" spans="4:4" x14ac:dyDescent="0.2">
      <c r="D134" s="151"/>
    </row>
    <row r="135" spans="4:4" x14ac:dyDescent="0.2">
      <c r="D135" s="151"/>
    </row>
    <row r="136" spans="4:4" x14ac:dyDescent="0.2">
      <c r="D136" s="151"/>
    </row>
    <row r="137" spans="4:4" x14ac:dyDescent="0.2">
      <c r="D137" s="151"/>
    </row>
    <row r="138" spans="4:4" x14ac:dyDescent="0.2">
      <c r="D138" s="151"/>
    </row>
    <row r="139" spans="4:4" x14ac:dyDescent="0.2">
      <c r="D139" s="151"/>
    </row>
    <row r="140" spans="4:4" x14ac:dyDescent="0.2">
      <c r="D140" s="151"/>
    </row>
    <row r="141" spans="4:4" x14ac:dyDescent="0.2">
      <c r="D141" s="151"/>
    </row>
    <row r="142" spans="4:4" x14ac:dyDescent="0.2">
      <c r="D142" s="151"/>
    </row>
    <row r="143" spans="4:4" x14ac:dyDescent="0.2">
      <c r="D143" s="151"/>
    </row>
    <row r="144" spans="4:4" x14ac:dyDescent="0.2">
      <c r="D144" s="151"/>
    </row>
    <row r="145" spans="4:4" x14ac:dyDescent="0.2">
      <c r="D145" s="151"/>
    </row>
    <row r="146" spans="4:4" x14ac:dyDescent="0.2">
      <c r="D146" s="151"/>
    </row>
    <row r="147" spans="4:4" x14ac:dyDescent="0.2">
      <c r="D147" s="151"/>
    </row>
    <row r="148" spans="4:4" x14ac:dyDescent="0.2">
      <c r="D148" s="151"/>
    </row>
    <row r="149" spans="4:4" x14ac:dyDescent="0.2">
      <c r="D149" s="151"/>
    </row>
    <row r="150" spans="4:4" x14ac:dyDescent="0.2">
      <c r="D150" s="151"/>
    </row>
    <row r="151" spans="4:4" x14ac:dyDescent="0.2">
      <c r="D151" s="151"/>
    </row>
    <row r="152" spans="4:4" x14ac:dyDescent="0.2">
      <c r="D152" s="151"/>
    </row>
    <row r="153" spans="4:4" x14ac:dyDescent="0.2">
      <c r="D153" s="151"/>
    </row>
    <row r="154" spans="4:4" x14ac:dyDescent="0.2">
      <c r="D154" s="151"/>
    </row>
    <row r="155" spans="4:4" x14ac:dyDescent="0.2">
      <c r="D155" s="151"/>
    </row>
    <row r="156" spans="4:4" x14ac:dyDescent="0.2">
      <c r="D156" s="151"/>
    </row>
    <row r="157" spans="4:4" x14ac:dyDescent="0.2">
      <c r="D157" s="151"/>
    </row>
    <row r="158" spans="4:4" x14ac:dyDescent="0.2">
      <c r="D158" s="151"/>
    </row>
    <row r="159" spans="4:4" x14ac:dyDescent="0.2">
      <c r="D159" s="151"/>
    </row>
    <row r="160" spans="4:4" x14ac:dyDescent="0.2">
      <c r="D160" s="151"/>
    </row>
    <row r="161" spans="4:4" x14ac:dyDescent="0.2">
      <c r="D161" s="151"/>
    </row>
    <row r="162" spans="4:4" x14ac:dyDescent="0.2">
      <c r="D162" s="151"/>
    </row>
    <row r="163" spans="4:4" x14ac:dyDescent="0.2">
      <c r="D163" s="151"/>
    </row>
    <row r="164" spans="4:4" x14ac:dyDescent="0.2">
      <c r="D164" s="151"/>
    </row>
    <row r="165" spans="4:4" x14ac:dyDescent="0.2">
      <c r="D165" s="151"/>
    </row>
    <row r="166" spans="4:4" x14ac:dyDescent="0.2">
      <c r="D166" s="151"/>
    </row>
    <row r="167" spans="4:4" x14ac:dyDescent="0.2">
      <c r="D167" s="151"/>
    </row>
    <row r="168" spans="4:4" x14ac:dyDescent="0.2">
      <c r="D168" s="151"/>
    </row>
    <row r="169" spans="4:4" x14ac:dyDescent="0.2">
      <c r="D169" s="151"/>
    </row>
    <row r="170" spans="4:4" x14ac:dyDescent="0.2">
      <c r="D170" s="151"/>
    </row>
    <row r="171" spans="4:4" x14ac:dyDescent="0.2">
      <c r="D171" s="151"/>
    </row>
    <row r="172" spans="4:4" x14ac:dyDescent="0.2">
      <c r="D172" s="151"/>
    </row>
    <row r="173" spans="4:4" x14ac:dyDescent="0.2">
      <c r="D173" s="151"/>
    </row>
    <row r="174" spans="4:4" x14ac:dyDescent="0.2">
      <c r="D174" s="151"/>
    </row>
    <row r="175" spans="4:4" x14ac:dyDescent="0.2">
      <c r="D175" s="151"/>
    </row>
    <row r="176" spans="4:4" x14ac:dyDescent="0.2">
      <c r="D176" s="151"/>
    </row>
    <row r="177" spans="4:4" x14ac:dyDescent="0.2">
      <c r="D177" s="151"/>
    </row>
    <row r="178" spans="4:4" x14ac:dyDescent="0.2">
      <c r="D178" s="151"/>
    </row>
    <row r="179" spans="4:4" x14ac:dyDescent="0.2">
      <c r="D179" s="151"/>
    </row>
    <row r="180" spans="4:4" x14ac:dyDescent="0.2">
      <c r="D180" s="151"/>
    </row>
    <row r="181" spans="4:4" x14ac:dyDescent="0.2">
      <c r="D181" s="151"/>
    </row>
    <row r="182" spans="4:4" x14ac:dyDescent="0.2">
      <c r="D182" s="151"/>
    </row>
    <row r="183" spans="4:4" x14ac:dyDescent="0.2">
      <c r="D183" s="151"/>
    </row>
    <row r="184" spans="4:4" x14ac:dyDescent="0.2">
      <c r="D184" s="151"/>
    </row>
    <row r="185" spans="4:4" x14ac:dyDescent="0.2">
      <c r="D185" s="151"/>
    </row>
    <row r="186" spans="4:4" x14ac:dyDescent="0.2">
      <c r="D186" s="151"/>
    </row>
    <row r="187" spans="4:4" x14ac:dyDescent="0.2">
      <c r="D187" s="151"/>
    </row>
    <row r="188" spans="4:4" x14ac:dyDescent="0.2">
      <c r="D188" s="151"/>
    </row>
    <row r="189" spans="4:4" x14ac:dyDescent="0.2">
      <c r="D189" s="151"/>
    </row>
    <row r="190" spans="4:4" x14ac:dyDescent="0.2">
      <c r="D190" s="151"/>
    </row>
    <row r="191" spans="4:4" x14ac:dyDescent="0.2">
      <c r="D191" s="151"/>
    </row>
    <row r="192" spans="4:4" x14ac:dyDescent="0.2">
      <c r="D192" s="151"/>
    </row>
    <row r="193" spans="4:4" x14ac:dyDescent="0.2">
      <c r="D193" s="151"/>
    </row>
    <row r="194" spans="4:4" x14ac:dyDescent="0.2">
      <c r="D194" s="151"/>
    </row>
    <row r="195" spans="4:4" x14ac:dyDescent="0.2">
      <c r="D195" s="151"/>
    </row>
    <row r="196" spans="4:4" x14ac:dyDescent="0.2">
      <c r="D196" s="151"/>
    </row>
    <row r="197" spans="4:4" x14ac:dyDescent="0.2">
      <c r="D197" s="151"/>
    </row>
    <row r="198" spans="4:4" x14ac:dyDescent="0.2">
      <c r="D198" s="151"/>
    </row>
    <row r="199" spans="4:4" x14ac:dyDescent="0.2">
      <c r="D199" s="151"/>
    </row>
    <row r="200" spans="4:4" x14ac:dyDescent="0.2">
      <c r="D200" s="151"/>
    </row>
    <row r="201" spans="4:4" x14ac:dyDescent="0.2">
      <c r="D201" s="151"/>
    </row>
    <row r="202" spans="4:4" x14ac:dyDescent="0.2">
      <c r="D202" s="151"/>
    </row>
    <row r="203" spans="4:4" x14ac:dyDescent="0.2">
      <c r="D203" s="151"/>
    </row>
    <row r="204" spans="4:4" x14ac:dyDescent="0.2">
      <c r="D204" s="151"/>
    </row>
    <row r="205" spans="4:4" x14ac:dyDescent="0.2">
      <c r="D205" s="151"/>
    </row>
    <row r="206" spans="4:4" x14ac:dyDescent="0.2">
      <c r="D206" s="151"/>
    </row>
    <row r="207" spans="4:4" x14ac:dyDescent="0.2">
      <c r="D207" s="151"/>
    </row>
    <row r="208" spans="4:4" x14ac:dyDescent="0.2">
      <c r="D208" s="151"/>
    </row>
    <row r="209" spans="4:4" x14ac:dyDescent="0.2">
      <c r="D209" s="151"/>
    </row>
    <row r="210" spans="4:4" x14ac:dyDescent="0.2">
      <c r="D210" s="151"/>
    </row>
    <row r="211" spans="4:4" x14ac:dyDescent="0.2">
      <c r="D211" s="151"/>
    </row>
    <row r="212" spans="4:4" x14ac:dyDescent="0.2">
      <c r="D212" s="151"/>
    </row>
    <row r="213" spans="4:4" x14ac:dyDescent="0.2">
      <c r="D213" s="151"/>
    </row>
    <row r="214" spans="4:4" x14ac:dyDescent="0.2">
      <c r="D214" s="151"/>
    </row>
    <row r="215" spans="4:4" x14ac:dyDescent="0.2">
      <c r="D215" s="151"/>
    </row>
    <row r="216" spans="4:4" x14ac:dyDescent="0.2">
      <c r="D216" s="151"/>
    </row>
    <row r="217" spans="4:4" x14ac:dyDescent="0.2">
      <c r="D217" s="151"/>
    </row>
    <row r="218" spans="4:4" x14ac:dyDescent="0.2">
      <c r="D218" s="151"/>
    </row>
    <row r="219" spans="4:4" x14ac:dyDescent="0.2">
      <c r="D219" s="151"/>
    </row>
    <row r="220" spans="4:4" x14ac:dyDescent="0.2">
      <c r="D220" s="151"/>
    </row>
    <row r="221" spans="4:4" x14ac:dyDescent="0.2">
      <c r="D221" s="151"/>
    </row>
    <row r="222" spans="4:4" x14ac:dyDescent="0.2">
      <c r="D222" s="151"/>
    </row>
    <row r="223" spans="4:4" x14ac:dyDescent="0.2">
      <c r="D223" s="151"/>
    </row>
    <row r="224" spans="4:4" x14ac:dyDescent="0.2">
      <c r="D224" s="151"/>
    </row>
    <row r="225" spans="4:4" x14ac:dyDescent="0.2">
      <c r="D225" s="151"/>
    </row>
    <row r="226" spans="4:4" x14ac:dyDescent="0.2">
      <c r="D226" s="151"/>
    </row>
    <row r="227" spans="4:4" x14ac:dyDescent="0.2">
      <c r="D227" s="151"/>
    </row>
    <row r="228" spans="4:4" x14ac:dyDescent="0.2">
      <c r="D228" s="151"/>
    </row>
    <row r="229" spans="4:4" x14ac:dyDescent="0.2">
      <c r="D229" s="151"/>
    </row>
    <row r="230" spans="4:4" x14ac:dyDescent="0.2">
      <c r="D230" s="151"/>
    </row>
    <row r="231" spans="4:4" x14ac:dyDescent="0.2">
      <c r="D231" s="151"/>
    </row>
    <row r="232" spans="4:4" x14ac:dyDescent="0.2">
      <c r="D232" s="151"/>
    </row>
    <row r="233" spans="4:4" x14ac:dyDescent="0.2">
      <c r="D233" s="151"/>
    </row>
    <row r="234" spans="4:4" x14ac:dyDescent="0.2">
      <c r="D234" s="151"/>
    </row>
    <row r="235" spans="4:4" x14ac:dyDescent="0.2">
      <c r="D235" s="151"/>
    </row>
    <row r="236" spans="4:4" x14ac:dyDescent="0.2">
      <c r="D236" s="151"/>
    </row>
    <row r="237" spans="4:4" x14ac:dyDescent="0.2">
      <c r="D237" s="151"/>
    </row>
    <row r="238" spans="4:4" x14ac:dyDescent="0.2">
      <c r="D238" s="151"/>
    </row>
    <row r="239" spans="4:4" x14ac:dyDescent="0.2">
      <c r="D239" s="151"/>
    </row>
    <row r="240" spans="4:4" x14ac:dyDescent="0.2">
      <c r="D240" s="151"/>
    </row>
    <row r="241" spans="4:4" x14ac:dyDescent="0.2">
      <c r="D241" s="151"/>
    </row>
    <row r="242" spans="4:4" x14ac:dyDescent="0.2">
      <c r="D242" s="151"/>
    </row>
    <row r="243" spans="4:4" x14ac:dyDescent="0.2">
      <c r="D243" s="151"/>
    </row>
    <row r="244" spans="4:4" x14ac:dyDescent="0.2">
      <c r="D244" s="151"/>
    </row>
    <row r="245" spans="4:4" x14ac:dyDescent="0.2">
      <c r="D245" s="151"/>
    </row>
    <row r="246" spans="4:4" x14ac:dyDescent="0.2">
      <c r="D246" s="151"/>
    </row>
    <row r="247" spans="4:4" x14ac:dyDescent="0.2">
      <c r="D247" s="151"/>
    </row>
    <row r="248" spans="4:4" x14ac:dyDescent="0.2">
      <c r="D248" s="151"/>
    </row>
    <row r="249" spans="4:4" x14ac:dyDescent="0.2">
      <c r="D249" s="151"/>
    </row>
    <row r="250" spans="4:4" x14ac:dyDescent="0.2">
      <c r="D250" s="151"/>
    </row>
    <row r="251" spans="4:4" x14ac:dyDescent="0.2">
      <c r="D251" s="151"/>
    </row>
    <row r="252" spans="4:4" x14ac:dyDescent="0.2">
      <c r="D252" s="151"/>
    </row>
    <row r="253" spans="4:4" x14ac:dyDescent="0.2">
      <c r="D253" s="151"/>
    </row>
    <row r="254" spans="4:4" x14ac:dyDescent="0.2">
      <c r="D254" s="151"/>
    </row>
    <row r="255" spans="4:4" x14ac:dyDescent="0.2">
      <c r="D255" s="151"/>
    </row>
    <row r="256" spans="4:4" x14ac:dyDescent="0.2">
      <c r="D256" s="151"/>
    </row>
    <row r="257" spans="4:4" x14ac:dyDescent="0.2">
      <c r="D257" s="151"/>
    </row>
    <row r="258" spans="4:4" x14ac:dyDescent="0.2">
      <c r="D258" s="151"/>
    </row>
    <row r="259" spans="4:4" x14ac:dyDescent="0.2">
      <c r="D259" s="151"/>
    </row>
    <row r="260" spans="4:4" x14ac:dyDescent="0.2">
      <c r="D260" s="151"/>
    </row>
    <row r="261" spans="4:4" x14ac:dyDescent="0.2">
      <c r="D261" s="151"/>
    </row>
    <row r="262" spans="4:4" x14ac:dyDescent="0.2">
      <c r="D262" s="151"/>
    </row>
    <row r="263" spans="4:4" x14ac:dyDescent="0.2">
      <c r="D263" s="151"/>
    </row>
    <row r="264" spans="4:4" x14ac:dyDescent="0.2">
      <c r="D264" s="151"/>
    </row>
    <row r="265" spans="4:4" x14ac:dyDescent="0.2">
      <c r="D265" s="151"/>
    </row>
    <row r="266" spans="4:4" x14ac:dyDescent="0.2">
      <c r="D266" s="151"/>
    </row>
    <row r="267" spans="4:4" x14ac:dyDescent="0.2">
      <c r="D267" s="151"/>
    </row>
    <row r="268" spans="4:4" x14ac:dyDescent="0.2">
      <c r="D268" s="151"/>
    </row>
    <row r="269" spans="4:4" x14ac:dyDescent="0.2">
      <c r="D269" s="151"/>
    </row>
    <row r="270" spans="4:4" x14ac:dyDescent="0.2">
      <c r="D270" s="151"/>
    </row>
    <row r="271" spans="4:4" x14ac:dyDescent="0.2">
      <c r="D271" s="151"/>
    </row>
    <row r="272" spans="4:4" x14ac:dyDescent="0.2">
      <c r="D272" s="151"/>
    </row>
    <row r="273" spans="4:4" x14ac:dyDescent="0.2">
      <c r="D273" s="151"/>
    </row>
    <row r="274" spans="4:4" x14ac:dyDescent="0.2">
      <c r="D274" s="151"/>
    </row>
    <row r="275" spans="4:4" x14ac:dyDescent="0.2">
      <c r="D275" s="151"/>
    </row>
    <row r="276" spans="4:4" x14ac:dyDescent="0.2">
      <c r="D276" s="151"/>
    </row>
    <row r="277" spans="4:4" x14ac:dyDescent="0.2">
      <c r="D277" s="151"/>
    </row>
    <row r="278" spans="4:4" x14ac:dyDescent="0.2">
      <c r="D278" s="151"/>
    </row>
    <row r="279" spans="4:4" x14ac:dyDescent="0.2">
      <c r="D279" s="151"/>
    </row>
    <row r="280" spans="4:4" x14ac:dyDescent="0.2">
      <c r="D280" s="151"/>
    </row>
    <row r="281" spans="4:4" x14ac:dyDescent="0.2">
      <c r="D281" s="151"/>
    </row>
    <row r="282" spans="4:4" x14ac:dyDescent="0.2">
      <c r="D282" s="151"/>
    </row>
    <row r="283" spans="4:4" x14ac:dyDescent="0.2">
      <c r="D283" s="151"/>
    </row>
    <row r="284" spans="4:4" x14ac:dyDescent="0.2">
      <c r="D284" s="151"/>
    </row>
    <row r="285" spans="4:4" x14ac:dyDescent="0.2">
      <c r="D285" s="151"/>
    </row>
    <row r="286" spans="4:4" x14ac:dyDescent="0.2">
      <c r="D286" s="151"/>
    </row>
    <row r="287" spans="4:4" x14ac:dyDescent="0.2">
      <c r="D287" s="151"/>
    </row>
    <row r="288" spans="4:4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6">
    <mergeCell ref="A76:G80"/>
    <mergeCell ref="A1:G1"/>
    <mergeCell ref="C2:G2"/>
    <mergeCell ref="C3:G3"/>
    <mergeCell ref="C4:G4"/>
    <mergeCell ref="A75:C75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Michal-K</dc:creator>
  <cp:lastModifiedBy>Michal-K</cp:lastModifiedBy>
  <cp:lastPrinted>2014-02-28T09:52:57Z</cp:lastPrinted>
  <dcterms:created xsi:type="dcterms:W3CDTF">2009-04-08T07:15:50Z</dcterms:created>
  <dcterms:modified xsi:type="dcterms:W3CDTF">2016-03-15T13:38:23Z</dcterms:modified>
</cp:coreProperties>
</file>