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G39" i="1"/>
  <c r="F39" i="1"/>
  <c r="G67" i="12"/>
  <c r="AC67" i="12"/>
  <c r="AD67" i="12"/>
  <c r="G8" i="12"/>
  <c r="G9" i="12"/>
  <c r="I9" i="12"/>
  <c r="I8" i="12" s="1"/>
  <c r="K9" i="12"/>
  <c r="K8" i="12" s="1"/>
  <c r="M9" i="12"/>
  <c r="M8" i="12" s="1"/>
  <c r="O9" i="12"/>
  <c r="Q9" i="12"/>
  <c r="Q8" i="12" s="1"/>
  <c r="U9" i="12"/>
  <c r="U8" i="12" s="1"/>
  <c r="G10" i="12"/>
  <c r="I10" i="12"/>
  <c r="K10" i="12"/>
  <c r="M10" i="12"/>
  <c r="O10" i="12"/>
  <c r="O8" i="12" s="1"/>
  <c r="Q10" i="12"/>
  <c r="U10" i="12"/>
  <c r="G11" i="12"/>
  <c r="M11" i="12" s="1"/>
  <c r="I11" i="12"/>
  <c r="K11" i="12"/>
  <c r="O11" i="12"/>
  <c r="Q11" i="12"/>
  <c r="U11" i="12"/>
  <c r="G12" i="12"/>
  <c r="O12" i="12"/>
  <c r="G13" i="12"/>
  <c r="I13" i="12"/>
  <c r="I12" i="12" s="1"/>
  <c r="K13" i="12"/>
  <c r="K12" i="12" s="1"/>
  <c r="M13" i="12"/>
  <c r="M12" i="12" s="1"/>
  <c r="O13" i="12"/>
  <c r="Q13" i="12"/>
  <c r="Q12" i="12" s="1"/>
  <c r="U13" i="12"/>
  <c r="U12" i="12" s="1"/>
  <c r="G15" i="12"/>
  <c r="I15" i="12"/>
  <c r="K15" i="12"/>
  <c r="M15" i="12"/>
  <c r="O15" i="12"/>
  <c r="Q15" i="12"/>
  <c r="U15" i="12"/>
  <c r="G19" i="12"/>
  <c r="I19" i="12"/>
  <c r="K19" i="12"/>
  <c r="M19" i="12"/>
  <c r="O19" i="12"/>
  <c r="Q19" i="12"/>
  <c r="U19" i="12"/>
  <c r="G21" i="12"/>
  <c r="I21" i="12"/>
  <c r="I20" i="12" s="1"/>
  <c r="K21" i="12"/>
  <c r="K20" i="12" s="1"/>
  <c r="M21" i="12"/>
  <c r="O21" i="12"/>
  <c r="Q21" i="12"/>
  <c r="Q20" i="12" s="1"/>
  <c r="U21" i="12"/>
  <c r="U20" i="12" s="1"/>
  <c r="G25" i="12"/>
  <c r="I25" i="12"/>
  <c r="K25" i="12"/>
  <c r="M25" i="12"/>
  <c r="O25" i="12"/>
  <c r="Q25" i="12"/>
  <c r="U25" i="12"/>
  <c r="G27" i="12"/>
  <c r="I27" i="12"/>
  <c r="K27" i="12"/>
  <c r="M27" i="12"/>
  <c r="O27" i="12"/>
  <c r="Q27" i="12"/>
  <c r="U27" i="12"/>
  <c r="G30" i="12"/>
  <c r="M30" i="12" s="1"/>
  <c r="I30" i="12"/>
  <c r="K30" i="12"/>
  <c r="O30" i="12"/>
  <c r="O20" i="12" s="1"/>
  <c r="Q30" i="12"/>
  <c r="U30" i="12"/>
  <c r="G32" i="12"/>
  <c r="I32" i="12"/>
  <c r="K32" i="12"/>
  <c r="M32" i="12"/>
  <c r="O32" i="12"/>
  <c r="Q32" i="12"/>
  <c r="U32" i="12"/>
  <c r="G35" i="12"/>
  <c r="I35" i="12"/>
  <c r="K35" i="12"/>
  <c r="M35" i="12"/>
  <c r="O35" i="12"/>
  <c r="Q35" i="12"/>
  <c r="U35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1" i="12"/>
  <c r="I41" i="12"/>
  <c r="K41" i="12"/>
  <c r="M41" i="12"/>
  <c r="O41" i="12"/>
  <c r="Q41" i="12"/>
  <c r="U41" i="12"/>
  <c r="G43" i="12"/>
  <c r="I43" i="12"/>
  <c r="K43" i="12"/>
  <c r="M43" i="12"/>
  <c r="O43" i="12"/>
  <c r="Q43" i="12"/>
  <c r="U43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G55" i="12"/>
  <c r="I55" i="12"/>
  <c r="K55" i="12"/>
  <c r="M55" i="12"/>
  <c r="O55" i="12"/>
  <c r="Q55" i="12"/>
  <c r="U55" i="12"/>
  <c r="G57" i="12"/>
  <c r="I57" i="12"/>
  <c r="K57" i="12"/>
  <c r="M57" i="12"/>
  <c r="O57" i="12"/>
  <c r="Q57" i="12"/>
  <c r="U57" i="12"/>
  <c r="G59" i="12"/>
  <c r="M59" i="12" s="1"/>
  <c r="I59" i="12"/>
  <c r="K59" i="12"/>
  <c r="O59" i="12"/>
  <c r="Q59" i="12"/>
  <c r="U59" i="12"/>
  <c r="G61" i="12"/>
  <c r="I61" i="12"/>
  <c r="K61" i="12"/>
  <c r="M61" i="12"/>
  <c r="O61" i="12"/>
  <c r="Q61" i="12"/>
  <c r="U61" i="12"/>
  <c r="G62" i="12"/>
  <c r="K62" i="12"/>
  <c r="O62" i="12"/>
  <c r="U62" i="12"/>
  <c r="G63" i="12"/>
  <c r="I63" i="12"/>
  <c r="I62" i="12" s="1"/>
  <c r="K63" i="12"/>
  <c r="M63" i="12"/>
  <c r="M62" i="12" s="1"/>
  <c r="O63" i="12"/>
  <c r="Q63" i="12"/>
  <c r="Q62" i="12" s="1"/>
  <c r="U63" i="12"/>
  <c r="G64" i="12"/>
  <c r="K64" i="12"/>
  <c r="O64" i="12"/>
  <c r="U64" i="12"/>
  <c r="G65" i="12"/>
  <c r="I65" i="12"/>
  <c r="I64" i="12" s="1"/>
  <c r="K65" i="12"/>
  <c r="M65" i="12"/>
  <c r="M64" i="12" s="1"/>
  <c r="O65" i="12"/>
  <c r="Q65" i="12"/>
  <c r="Q64" i="12" s="1"/>
  <c r="U65" i="12"/>
  <c r="I20" i="1"/>
  <c r="I19" i="1"/>
  <c r="I18" i="1"/>
  <c r="I17" i="1"/>
  <c r="I16" i="1"/>
  <c r="I58" i="1"/>
  <c r="AZ47" i="1"/>
  <c r="AZ45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0" i="12"/>
  <c r="G20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<sst xmlns="http://schemas.openxmlformats.org/spreadsheetml/2006/main" count="326" uniqueCount="191">
  <si>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</si>
  <si>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</si>
  <si>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</si>
  <si>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</si>
  <si>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</si>
  <si>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</si>
  <si>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</si>
  <si>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</si>
  <si>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</si>
  <si>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</si>
  <si>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</si>
  <si>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</si>
  <si>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</si>
  <si>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</si>
  <si>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</si>
  <si>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</si>
  <si>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</si>
  <si>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</si>
  <si>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</si>
  <si>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</si>
  <si>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</si>
  <si>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</si>
  <si>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</si>
  <si>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</si>
  <si>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</si>
  <si>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</si>
  <si>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</si>
  <si>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</si>
  <si>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</si>
  <si>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</si>
  <si>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</si>
  <si>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</si>
  <si>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</si>
  <si>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</si>
  <si>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</si>
  <si>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</si>
  <si>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</si>
  <si>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</si>
  <si>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</si>
  <si>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</si>
  <si>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</si>
  <si>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</si>
  <si>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</si>
  <si>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</si>
  <si>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</si>
  <si>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Michal Klimša</t>
  </si>
  <si>
    <t>Výměna střešní krytiny-Nová část</t>
  </si>
  <si>
    <t>Masaryková základní škola Návsí, příspěvková organizace</t>
  </si>
  <si>
    <t>Návsí 345</t>
  </si>
  <si>
    <t>Návsí</t>
  </si>
  <si>
    <t>73992</t>
  </si>
  <si>
    <t>68334257</t>
  </si>
  <si>
    <t>CZ68334257</t>
  </si>
  <si>
    <t>C.E.I.S. CZ s.r.o.</t>
  </si>
  <si>
    <t>Masarykovy sady 51/27</t>
  </si>
  <si>
    <t>Český Těšín</t>
  </si>
  <si>
    <t>73701</t>
  </si>
  <si>
    <t>25843931</t>
  </si>
  <si>
    <t>CZ25843931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</si>
  <si>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</si>
  <si>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</si>
  <si>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</si>
  <si>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</si>
  <si>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</si>
  <si>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Cenová soustava RTS I/16</t>
  </si>
  <si>
    <t>Rekapitulace dílů</t>
  </si>
  <si>
    <t>Typ dílu</t>
  </si>
  <si>
    <t>97</t>
  </si>
  <si>
    <t>Prorážení otvorů</t>
  </si>
  <si>
    <t>762</t>
  </si>
  <si>
    <t>Konstrukce tesařské</t>
  </si>
  <si>
    <t>764</t>
  </si>
  <si>
    <t>Konstrukce klempířské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</si>
  <si>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</si>
  <si>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</si>
  <si>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</si>
  <si>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</si>
  <si>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</si>
  <si>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</si>
  <si>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</si>
  <si>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</si>
  <si>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</si>
  <si>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</si>
  <si>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</si>
  <si>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</si>
  <si>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</si>
  <si>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</si>
  <si>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</si>
  <si>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</si>
  <si>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</si>
  <si>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</si>
  <si>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</si>
  <si>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</si>
  <si>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</si>
  <si>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</si>
  <si>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</si>
  <si>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</si>
  <si>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</si>
  <si>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</si>
  <si>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</si>
  <si>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</si>
  <si>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</si>
  <si>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</si>
  <si>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</si>
  <si>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979081111R00</t>
  </si>
  <si>
    <t>Odvoz suti a vybour. hmot na skládku do 1 km</t>
  </si>
  <si>
    <t>t</t>
  </si>
  <si>
    <t>POL1_0</t>
  </si>
  <si>
    <t>979990161R00</t>
  </si>
  <si>
    <t>Poplatek za skládku suti - dřevo</t>
  </si>
  <si>
    <t>979081121R00</t>
  </si>
  <si>
    <t>Příplatek k odvozu za každý další 1 km</t>
  </si>
  <si>
    <t>28325084.A</t>
  </si>
  <si>
    <t>Fólie podstřešní paropropustná, separační vrstva 3mm</t>
  </si>
  <si>
    <t>m2</t>
  </si>
  <si>
    <t>POL3_0</t>
  </si>
  <si>
    <t>1,25*(797,21+40,80+40,80+45,91+59,78)</t>
  </si>
  <si>
    <t>VV</t>
  </si>
  <si>
    <t>765901001R00</t>
  </si>
  <si>
    <t>Montáž podstřešní fólie</t>
  </si>
  <si>
    <t/>
  </si>
  <si>
    <t>998762103R00</t>
  </si>
  <si>
    <t>Přesun hmot pro tesařské konstrukce, výšky do 12 m</t>
  </si>
  <si>
    <t>764311832R00</t>
  </si>
  <si>
    <t>Demont. plechové krytiny, nad 25 m2, do 45°</t>
  </si>
  <si>
    <t>1,15*(797,21+40,80+40,80+45,91+59,78)</t>
  </si>
  <si>
    <t>764351837R00</t>
  </si>
  <si>
    <t>Demontáž háků, sklon do 45°</t>
  </si>
  <si>
    <t>kus</t>
  </si>
  <si>
    <t>120</t>
  </si>
  <si>
    <t>764348814R00</t>
  </si>
  <si>
    <t>Demontáž sněhového zachytače, sklon do 45°, (odhadované množství)</t>
  </si>
  <si>
    <t>100</t>
  </si>
  <si>
    <t>764392841R00</t>
  </si>
  <si>
    <t>Demontáž úžlabí, rš 500 mm, sklon do 45°</t>
  </si>
  <si>
    <t>m</t>
  </si>
  <si>
    <t>1,15*(21,75+21,72+17,73+24,82)</t>
  </si>
  <si>
    <t>764393831R00</t>
  </si>
  <si>
    <t>Demontáž hřebene střechy / nároží střechy, rš do 400 mm, do 45°</t>
  </si>
  <si>
    <t>1,15*(26,60+20,36+22,58+22,58+18,79+19,60)</t>
  </si>
  <si>
    <t>764352801R00</t>
  </si>
  <si>
    <t>Demontáž žlabů půlkruh. rovných, rš 250 mm, do 45°</t>
  </si>
  <si>
    <t>1,15*(73,60+6+6+2,02+8,70)</t>
  </si>
  <si>
    <t>764454391R00</t>
  </si>
  <si>
    <t>Montáž trub Al odpadních kruhových, vč. dodávky</t>
  </si>
  <si>
    <t>764454395R00</t>
  </si>
  <si>
    <t>Montáž manžety ochranné Al kruhové, vč.dodávky</t>
  </si>
  <si>
    <t>764352801R01</t>
  </si>
  <si>
    <t>Demontáž dešťových svodů včetně úchytek</t>
  </si>
  <si>
    <t>1,15*69</t>
  </si>
  <si>
    <t>764331831R00</t>
  </si>
  <si>
    <t>Demontáž lemování zdí, rš 250 a 330 mm, do 45°</t>
  </si>
  <si>
    <t>1,15*(7+3+7+9,5)</t>
  </si>
  <si>
    <t>764311300RAB</t>
  </si>
  <si>
    <t xml:space="preserve">Krytina střech z Al plechu sklon do 45°, agreg.pol, vč.vikýřů,boků vikýřů,oplech.střeš.oken,prostupů </t>
  </si>
  <si>
    <t>POL2_0</t>
  </si>
  <si>
    <t>764394330R00</t>
  </si>
  <si>
    <t>Podkladní pás u okapu - ukončení krytiny, vč. montáže, PZ plech min.1mm, rš 250 mm</t>
  </si>
  <si>
    <t>764333300RAB</t>
  </si>
  <si>
    <t>Lemování zdí z Al plechu, rš 330 mm</t>
  </si>
  <si>
    <t>764400010RA0</t>
  </si>
  <si>
    <t>Žlaby plastové půlkruhové šířky 125 mm</t>
  </si>
  <si>
    <t>764400020RA0</t>
  </si>
  <si>
    <t>Odpadní trouby plastové DN 105 mm, včetně úchytek</t>
  </si>
  <si>
    <t>553425680R</t>
  </si>
  <si>
    <t>Svorka sněhové zábrany, hliník, pro dvojitou stojatou drážku, 2-trubková</t>
  </si>
  <si>
    <t>74/0,5</t>
  </si>
  <si>
    <t>553425700R</t>
  </si>
  <si>
    <t>Spojka pro trubky sněhové zábrany, hliník</t>
  </si>
  <si>
    <t>60*2</t>
  </si>
  <si>
    <t>553425710R</t>
  </si>
  <si>
    <t>Trubka sněhové zábrany, hliník, 32/2 mm</t>
  </si>
  <si>
    <t>2*1,15*(73,60)</t>
  </si>
  <si>
    <t>764392330R00</t>
  </si>
  <si>
    <t>Úžlabí z Al plechu, rš 400 mm</t>
  </si>
  <si>
    <t>98,923</t>
  </si>
  <si>
    <t>764393330R00</t>
  </si>
  <si>
    <t>Hřeben střechy / nároží střechy z Al plechu, rš 400 mm</t>
  </si>
  <si>
    <t>150,0865</t>
  </si>
  <si>
    <t>998764102R00</t>
  </si>
  <si>
    <t>Přesun hmot pro klempířské konstr., výšky do 12 m</t>
  </si>
  <si>
    <t>210200020RA0</t>
  </si>
  <si>
    <t>Hromosvod</t>
  </si>
  <si>
    <t>kompl</t>
  </si>
  <si>
    <t>VRN1</t>
  </si>
  <si>
    <t>Zařízení staveniště</t>
  </si>
  <si>
    <t xml:space="preserve"> </t>
  </si>
  <si>
    <t>POL99_0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</si>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</sst>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57</v>
      </c>
      <c r="J11" s="11"/>
    </row>
    <row r="12" spans="1:15" ht="15.75" customHeight="1" x14ac:dyDescent="0.2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58</v>
      </c>
      <c r="J12" s="11"/>
    </row>
    <row r="13" spans="1:15" ht="15.75" customHeight="1" x14ac:dyDescent="0.2">
      <c r="A13" s="4"/>
      <c r="B13" s="42"/>
      <c r="C13" s="128" t="s">
        <v>56</v>
      </c>
      <c r="D13" s="127" t="s">
        <v>55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SUMIF(F53:F57,A16,I53:I57)+SUMIF(F53:F57,"PSU",I53:I57)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SUMIF(F53:F57,A17,I53:I57)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SUMIF(F53:F57,A18,I53:I57)</f>
        <v>0</v>
      </c>
      <c r="J18" s="94"/>
    </row>
    <row r="19" spans="1:10" ht="23.25" customHeight="1" x14ac:dyDescent="0.2">
      <c r="A19" s="196" t="s">
        <v>75</v>
      </c>
      <c r="B19" s="197" t="s">
        <v>26</v>
      </c>
      <c r="C19" s="58"/>
      <c r="D19" s="59"/>
      <c r="E19" s="84"/>
      <c r="F19" s="85"/>
      <c r="G19" s="84"/>
      <c r="H19" s="85"/>
      <c r="I19" s="84">
        <f>SUMIF(F53:F57,A19,I53:I57)</f>
        <v>0</v>
      </c>
      <c r="J19" s="94"/>
    </row>
    <row r="20" spans="1:10" ht="23.25" customHeight="1" x14ac:dyDescent="0.2">
      <c r="A20" s="196" t="s">
        <v>76</v>
      </c>
      <c r="B20" s="197" t="s">
        <v>27</v>
      </c>
      <c r="C20" s="58"/>
      <c r="D20" s="59"/>
      <c r="E20" s="84"/>
      <c r="F20" s="85"/>
      <c r="G20" s="84"/>
      <c r="H20" s="85"/>
      <c r="I20" s="84">
        <f>SUMIF(F53:F57,A20,I53:I57)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42444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Pol'!AC67</f>
        <v>0</v>
      </c>
      <c r="G39" s="149">
        <f>' Pol'!AD67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59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61</v>
      </c>
    </row>
    <row r="43" spans="1:52" ht="25.5" x14ac:dyDescent="0.2">
      <c r="B43" s="163" t="s">
        <v>62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Jsou-li v ZD nebo jejich přílohách uvedeny konkrétní obchodní názvy jedná se pouze o vymezení požadovaného standardu a zadavatel umožňuje i jiné technicky a kvalitativně srovnatelné řešení.</v>
      </c>
    </row>
    <row r="45" spans="1:52" ht="25.5" x14ac:dyDescent="0.2">
      <c r="B45" s="163" t="s">
        <v>63</v>
      </c>
      <c r="C45" s="163"/>
      <c r="D45" s="163"/>
      <c r="E45" s="163"/>
      <c r="F45" s="163"/>
      <c r="G45" s="163"/>
      <c r="H45" s="163"/>
      <c r="I45" s="163"/>
      <c r="J45" s="163"/>
      <c r="AZ45" s="162" t="str">
        <f>B45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47" spans="1:52" x14ac:dyDescent="0.2">
      <c r="B47" s="163" t="s">
        <v>64</v>
      </c>
      <c r="C47" s="163"/>
      <c r="D47" s="163"/>
      <c r="E47" s="163"/>
      <c r="F47" s="163"/>
      <c r="G47" s="163"/>
      <c r="H47" s="163"/>
      <c r="I47" s="163"/>
      <c r="J47" s="163"/>
      <c r="AZ47" s="162" t="str">
        <f>B47</f>
        <v>Cenová soustava RTS I/16</v>
      </c>
    </row>
    <row r="50" spans="1:10" ht="15.75" x14ac:dyDescent="0.25">
      <c r="B50" s="164" t="s">
        <v>65</v>
      </c>
    </row>
    <row r="52" spans="1:10" ht="25.5" customHeight="1" x14ac:dyDescent="0.2">
      <c r="A52" s="165"/>
      <c r="B52" s="171" t="s">
        <v>16</v>
      </c>
      <c r="C52" s="171" t="s">
        <v>5</v>
      </c>
      <c r="D52" s="172"/>
      <c r="E52" s="172"/>
      <c r="F52" s="175" t="s">
        <v>66</v>
      </c>
      <c r="G52" s="175"/>
      <c r="H52" s="175"/>
      <c r="I52" s="176" t="s">
        <v>28</v>
      </c>
      <c r="J52" s="176"/>
    </row>
    <row r="53" spans="1:10" ht="25.5" customHeight="1" x14ac:dyDescent="0.2">
      <c r="A53" s="166"/>
      <c r="B53" s="177" t="s">
        <v>67</v>
      </c>
      <c r="C53" s="178" t="s">
        <v>68</v>
      </c>
      <c r="D53" s="179"/>
      <c r="E53" s="179"/>
      <c r="F53" s="183" t="s">
        <v>23</v>
      </c>
      <c r="G53" s="184"/>
      <c r="H53" s="184"/>
      <c r="I53" s="185">
        <f>' Pol'!G8</f>
        <v>0</v>
      </c>
      <c r="J53" s="185"/>
    </row>
    <row r="54" spans="1:10" ht="25.5" customHeight="1" x14ac:dyDescent="0.2">
      <c r="A54" s="166"/>
      <c r="B54" s="169" t="s">
        <v>69</v>
      </c>
      <c r="C54" s="168" t="s">
        <v>70</v>
      </c>
      <c r="D54" s="170"/>
      <c r="E54" s="170"/>
      <c r="F54" s="186" t="s">
        <v>24</v>
      </c>
      <c r="G54" s="187"/>
      <c r="H54" s="187"/>
      <c r="I54" s="188">
        <f>' Pol'!G12</f>
        <v>0</v>
      </c>
      <c r="J54" s="188"/>
    </row>
    <row r="55" spans="1:10" ht="25.5" customHeight="1" x14ac:dyDescent="0.2">
      <c r="A55" s="166"/>
      <c r="B55" s="169" t="s">
        <v>71</v>
      </c>
      <c r="C55" s="168" t="s">
        <v>72</v>
      </c>
      <c r="D55" s="170"/>
      <c r="E55" s="170"/>
      <c r="F55" s="186" t="s">
        <v>24</v>
      </c>
      <c r="G55" s="187"/>
      <c r="H55" s="187"/>
      <c r="I55" s="188">
        <f>' Pol'!G20</f>
        <v>0</v>
      </c>
      <c r="J55" s="188"/>
    </row>
    <row r="56" spans="1:10" ht="25.5" customHeight="1" x14ac:dyDescent="0.2">
      <c r="A56" s="166"/>
      <c r="B56" s="169" t="s">
        <v>73</v>
      </c>
      <c r="C56" s="168" t="s">
        <v>74</v>
      </c>
      <c r="D56" s="170"/>
      <c r="E56" s="170"/>
      <c r="F56" s="186" t="s">
        <v>25</v>
      </c>
      <c r="G56" s="187"/>
      <c r="H56" s="187"/>
      <c r="I56" s="188">
        <f>' Pol'!G62</f>
        <v>0</v>
      </c>
      <c r="J56" s="188"/>
    </row>
    <row r="57" spans="1:10" ht="25.5" customHeight="1" x14ac:dyDescent="0.2">
      <c r="A57" s="166"/>
      <c r="B57" s="180" t="s">
        <v>75</v>
      </c>
      <c r="C57" s="181" t="s">
        <v>26</v>
      </c>
      <c r="D57" s="182"/>
      <c r="E57" s="182"/>
      <c r="F57" s="189" t="s">
        <v>75</v>
      </c>
      <c r="G57" s="190"/>
      <c r="H57" s="190"/>
      <c r="I57" s="191">
        <f>' Pol'!G64</f>
        <v>0</v>
      </c>
      <c r="J57" s="191"/>
    </row>
    <row r="58" spans="1:10" ht="25.5" customHeight="1" x14ac:dyDescent="0.2">
      <c r="A58" s="167"/>
      <c r="B58" s="173" t="s">
        <v>1</v>
      </c>
      <c r="C58" s="173"/>
      <c r="D58" s="174"/>
      <c r="E58" s="174"/>
      <c r="F58" s="192"/>
      <c r="G58" s="193"/>
      <c r="H58" s="193"/>
      <c r="I58" s="194">
        <f>SUM(I53:I57)</f>
        <v>0</v>
      </c>
      <c r="J58" s="194"/>
    </row>
    <row r="59" spans="1:10" x14ac:dyDescent="0.2">
      <c r="F59" s="195"/>
      <c r="G59" s="131"/>
      <c r="H59" s="195"/>
      <c r="I59" s="131"/>
      <c r="J59" s="131"/>
    </row>
    <row r="60" spans="1:10" x14ac:dyDescent="0.2">
      <c r="F60" s="195"/>
      <c r="G60" s="131"/>
      <c r="H60" s="195"/>
      <c r="I60" s="131"/>
      <c r="J60" s="131"/>
    </row>
    <row r="61" spans="1:10" x14ac:dyDescent="0.2">
      <c r="F61" s="195"/>
      <c r="G61" s="131"/>
      <c r="H61" s="195"/>
      <c r="I61" s="131"/>
      <c r="J61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C39:E39"/>
    <mergeCell ref="B40:E40"/>
    <mergeCell ref="B43:J43"/>
    <mergeCell ref="B45:J45"/>
    <mergeCell ref="B47:J47"/>
    <mergeCell ref="I52:J52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78</v>
      </c>
    </row>
    <row r="2" spans="1:60" ht="24.95" customHeight="1" x14ac:dyDescent="0.2">
      <c r="A2" s="206" t="s">
        <v>77</v>
      </c>
      <c r="B2" s="200"/>
      <c r="C2" s="201" t="s">
        <v>46</v>
      </c>
      <c r="D2" s="202"/>
      <c r="E2" s="202"/>
      <c r="F2" s="202"/>
      <c r="G2" s="208"/>
      <c r="AE2" t="s">
        <v>79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80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81</v>
      </c>
    </row>
    <row r="5" spans="1:60" hidden="1" x14ac:dyDescent="0.2">
      <c r="A5" s="210" t="s">
        <v>82</v>
      </c>
      <c r="B5" s="211"/>
      <c r="C5" s="212"/>
      <c r="D5" s="213"/>
      <c r="E5" s="214"/>
      <c r="F5" s="214"/>
      <c r="G5" s="215"/>
      <c r="AE5" t="s">
        <v>83</v>
      </c>
    </row>
    <row r="6" spans="1:60" x14ac:dyDescent="0.2">
      <c r="D6" s="198"/>
    </row>
    <row r="7" spans="1:60" ht="38.25" x14ac:dyDescent="0.2">
      <c r="A7" s="220" t="s">
        <v>84</v>
      </c>
      <c r="B7" s="221" t="s">
        <v>85</v>
      </c>
      <c r="C7" s="221" t="s">
        <v>86</v>
      </c>
      <c r="D7" s="237" t="s">
        <v>87</v>
      </c>
      <c r="E7" s="220" t="s">
        <v>88</v>
      </c>
      <c r="F7" s="216" t="s">
        <v>89</v>
      </c>
      <c r="G7" s="238" t="s">
        <v>28</v>
      </c>
      <c r="H7" s="239" t="s">
        <v>29</v>
      </c>
      <c r="I7" s="239" t="s">
        <v>90</v>
      </c>
      <c r="J7" s="239" t="s">
        <v>30</v>
      </c>
      <c r="K7" s="239" t="s">
        <v>91</v>
      </c>
      <c r="L7" s="239" t="s">
        <v>92</v>
      </c>
      <c r="M7" s="239" t="s">
        <v>93</v>
      </c>
      <c r="N7" s="239" t="s">
        <v>94</v>
      </c>
      <c r="O7" s="239" t="s">
        <v>95</v>
      </c>
      <c r="P7" s="239" t="s">
        <v>96</v>
      </c>
      <c r="Q7" s="239" t="s">
        <v>97</v>
      </c>
      <c r="R7" s="239" t="s">
        <v>98</v>
      </c>
      <c r="S7" s="239" t="s">
        <v>99</v>
      </c>
      <c r="T7" s="239" t="s">
        <v>100</v>
      </c>
      <c r="U7" s="222" t="s">
        <v>101</v>
      </c>
    </row>
    <row r="8" spans="1:60" x14ac:dyDescent="0.2">
      <c r="A8" s="240" t="s">
        <v>102</v>
      </c>
      <c r="B8" s="241" t="s">
        <v>67</v>
      </c>
      <c r="C8" s="242" t="s">
        <v>68</v>
      </c>
      <c r="D8" s="243"/>
      <c r="E8" s="244"/>
      <c r="F8" s="231"/>
      <c r="G8" s="231">
        <f>SUMIF(AE9:AE11,"&lt;&gt;NOR",G9:G11)</f>
        <v>0</v>
      </c>
      <c r="H8" s="231"/>
      <c r="I8" s="231">
        <f>SUM(I9:I11)</f>
        <v>0</v>
      </c>
      <c r="J8" s="231"/>
      <c r="K8" s="231">
        <f>SUM(K9:K11)</f>
        <v>0</v>
      </c>
      <c r="L8" s="231"/>
      <c r="M8" s="231">
        <f>SUM(M9:M11)</f>
        <v>0</v>
      </c>
      <c r="N8" s="231"/>
      <c r="O8" s="231">
        <f>SUM(O9:O11)</f>
        <v>0</v>
      </c>
      <c r="P8" s="231"/>
      <c r="Q8" s="231">
        <f>SUM(Q9:Q11)</f>
        <v>0</v>
      </c>
      <c r="R8" s="231"/>
      <c r="S8" s="231"/>
      <c r="T8" s="245"/>
      <c r="U8" s="231">
        <f>SUM(U9:U11)</f>
        <v>3.43</v>
      </c>
      <c r="AE8" t="s">
        <v>103</v>
      </c>
    </row>
    <row r="9" spans="1:60" outlineLevel="1" x14ac:dyDescent="0.2">
      <c r="A9" s="218">
        <v>1</v>
      </c>
      <c r="B9" s="223" t="s">
        <v>104</v>
      </c>
      <c r="C9" s="268" t="s">
        <v>105</v>
      </c>
      <c r="D9" s="225" t="s">
        <v>106</v>
      </c>
      <c r="E9" s="228">
        <v>7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/>
      <c r="T9" s="234">
        <v>0.49</v>
      </c>
      <c r="U9" s="233">
        <f>ROUND(E9*T9,2)</f>
        <v>3.43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107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>
        <v>2</v>
      </c>
      <c r="B10" s="223" t="s">
        <v>108</v>
      </c>
      <c r="C10" s="268" t="s">
        <v>109</v>
      </c>
      <c r="D10" s="225" t="s">
        <v>106</v>
      </c>
      <c r="E10" s="228">
        <v>7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3"/>
      <c r="S10" s="233"/>
      <c r="T10" s="234">
        <v>0</v>
      </c>
      <c r="U10" s="233">
        <f>ROUND(E10*T10,2)</f>
        <v>0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107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>
        <v>3</v>
      </c>
      <c r="B11" s="223" t="s">
        <v>110</v>
      </c>
      <c r="C11" s="268" t="s">
        <v>111</v>
      </c>
      <c r="D11" s="225" t="s">
        <v>106</v>
      </c>
      <c r="E11" s="228">
        <v>70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/>
      <c r="T11" s="234">
        <v>0</v>
      </c>
      <c r="U11" s="233">
        <f>ROUND(E11*T11,2)</f>
        <v>0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107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">
      <c r="A12" s="219" t="s">
        <v>102</v>
      </c>
      <c r="B12" s="224" t="s">
        <v>69</v>
      </c>
      <c r="C12" s="269" t="s">
        <v>70</v>
      </c>
      <c r="D12" s="226"/>
      <c r="E12" s="229"/>
      <c r="F12" s="235"/>
      <c r="G12" s="235">
        <f>SUMIF(AE13:AE19,"&lt;&gt;NOR",G13:G19)</f>
        <v>0</v>
      </c>
      <c r="H12" s="235"/>
      <c r="I12" s="235">
        <f>SUM(I13:I19)</f>
        <v>0</v>
      </c>
      <c r="J12" s="235"/>
      <c r="K12" s="235">
        <f>SUM(K13:K19)</f>
        <v>0</v>
      </c>
      <c r="L12" s="235"/>
      <c r="M12" s="235">
        <f>SUM(M13:M19)</f>
        <v>0</v>
      </c>
      <c r="N12" s="235"/>
      <c r="O12" s="235">
        <f>SUM(O13:O19)</f>
        <v>0.17</v>
      </c>
      <c r="P12" s="235"/>
      <c r="Q12" s="235">
        <f>SUM(Q13:Q19)</f>
        <v>0</v>
      </c>
      <c r="R12" s="235"/>
      <c r="S12" s="235"/>
      <c r="T12" s="236"/>
      <c r="U12" s="235">
        <f>SUM(U13:U19)</f>
        <v>123.99000000000001</v>
      </c>
      <c r="AE12" t="s">
        <v>103</v>
      </c>
    </row>
    <row r="13" spans="1:60" ht="22.5" outlineLevel="1" x14ac:dyDescent="0.2">
      <c r="A13" s="218">
        <v>4</v>
      </c>
      <c r="B13" s="223" t="s">
        <v>112</v>
      </c>
      <c r="C13" s="268" t="s">
        <v>113</v>
      </c>
      <c r="D13" s="225" t="s">
        <v>114</v>
      </c>
      <c r="E13" s="228">
        <v>1230.625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1.3999999999999999E-4</v>
      </c>
      <c r="O13" s="233">
        <f>ROUND(E13*N13,2)</f>
        <v>0.17</v>
      </c>
      <c r="P13" s="233">
        <v>0</v>
      </c>
      <c r="Q13" s="233">
        <f>ROUND(E13*P13,2)</f>
        <v>0</v>
      </c>
      <c r="R13" s="233"/>
      <c r="S13" s="233"/>
      <c r="T13" s="234">
        <v>0</v>
      </c>
      <c r="U13" s="233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115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3"/>
      <c r="C14" s="270" t="s">
        <v>116</v>
      </c>
      <c r="D14" s="227"/>
      <c r="E14" s="230">
        <v>1230.625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4"/>
      <c r="U14" s="233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117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>
        <v>5</v>
      </c>
      <c r="B15" s="223" t="s">
        <v>118</v>
      </c>
      <c r="C15" s="268" t="s">
        <v>119</v>
      </c>
      <c r="D15" s="225" t="s">
        <v>114</v>
      </c>
      <c r="E15" s="228">
        <v>1230.625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/>
      <c r="T15" s="234">
        <v>0.1</v>
      </c>
      <c r="U15" s="233">
        <f>ROUND(E15*T15,2)</f>
        <v>123.06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107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3"/>
      <c r="C16" s="270" t="s">
        <v>116</v>
      </c>
      <c r="D16" s="227"/>
      <c r="E16" s="230">
        <v>1230.625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4"/>
      <c r="U16" s="233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117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3"/>
      <c r="C17" s="270" t="s">
        <v>120</v>
      </c>
      <c r="D17" s="227"/>
      <c r="E17" s="230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4"/>
      <c r="U17" s="233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117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3"/>
      <c r="C18" s="270" t="s">
        <v>120</v>
      </c>
      <c r="D18" s="227"/>
      <c r="E18" s="230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4"/>
      <c r="U18" s="233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117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>
        <v>6</v>
      </c>
      <c r="B19" s="223" t="s">
        <v>121</v>
      </c>
      <c r="C19" s="268" t="s">
        <v>122</v>
      </c>
      <c r="D19" s="225" t="s">
        <v>106</v>
      </c>
      <c r="E19" s="228">
        <v>0.5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/>
      <c r="T19" s="234">
        <v>1.86</v>
      </c>
      <c r="U19" s="233">
        <f>ROUND(E19*T19,2)</f>
        <v>0.93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107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x14ac:dyDescent="0.2">
      <c r="A20" s="219" t="s">
        <v>102</v>
      </c>
      <c r="B20" s="224" t="s">
        <v>71</v>
      </c>
      <c r="C20" s="269" t="s">
        <v>72</v>
      </c>
      <c r="D20" s="226"/>
      <c r="E20" s="229"/>
      <c r="F20" s="235"/>
      <c r="G20" s="235">
        <f>SUMIF(AE21:AE61,"&lt;&gt;NOR",G21:G61)</f>
        <v>0</v>
      </c>
      <c r="H20" s="235"/>
      <c r="I20" s="235">
        <f>SUM(I21:I61)</f>
        <v>0</v>
      </c>
      <c r="J20" s="235"/>
      <c r="K20" s="235">
        <f>SUM(K21:K61)</f>
        <v>0</v>
      </c>
      <c r="L20" s="235"/>
      <c r="M20" s="235">
        <f>SUM(M21:M61)</f>
        <v>0</v>
      </c>
      <c r="N20" s="235"/>
      <c r="O20" s="235">
        <f>SUM(O21:O61)</f>
        <v>20.080000000000002</v>
      </c>
      <c r="P20" s="235"/>
      <c r="Q20" s="235">
        <f>SUM(Q21:Q61)</f>
        <v>10.000000000000002</v>
      </c>
      <c r="R20" s="235"/>
      <c r="S20" s="235"/>
      <c r="T20" s="236"/>
      <c r="U20" s="235">
        <f>SUM(U21:U61)</f>
        <v>2010.5400000000002</v>
      </c>
      <c r="AE20" t="s">
        <v>103</v>
      </c>
    </row>
    <row r="21" spans="1:60" outlineLevel="1" x14ac:dyDescent="0.2">
      <c r="A21" s="218">
        <v>7</v>
      </c>
      <c r="B21" s="223" t="s">
        <v>123</v>
      </c>
      <c r="C21" s="268" t="s">
        <v>124</v>
      </c>
      <c r="D21" s="225" t="s">
        <v>114</v>
      </c>
      <c r="E21" s="228">
        <v>1132.175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7.3200000000000001E-3</v>
      </c>
      <c r="Q21" s="233">
        <f>ROUND(E21*P21,2)</f>
        <v>8.2899999999999991</v>
      </c>
      <c r="R21" s="233"/>
      <c r="S21" s="233"/>
      <c r="T21" s="234">
        <v>0.09</v>
      </c>
      <c r="U21" s="233">
        <f>ROUND(E21*T21,2)</f>
        <v>101.9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107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3"/>
      <c r="C22" s="270" t="s">
        <v>125</v>
      </c>
      <c r="D22" s="227"/>
      <c r="E22" s="230">
        <v>1132.175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4"/>
      <c r="U22" s="233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117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3"/>
      <c r="C23" s="270" t="s">
        <v>120</v>
      </c>
      <c r="D23" s="227"/>
      <c r="E23" s="230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117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3"/>
      <c r="C24" s="270" t="s">
        <v>120</v>
      </c>
      <c r="D24" s="227"/>
      <c r="E24" s="230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4"/>
      <c r="U24" s="233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117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8</v>
      </c>
      <c r="B25" s="223" t="s">
        <v>126</v>
      </c>
      <c r="C25" s="268" t="s">
        <v>127</v>
      </c>
      <c r="D25" s="225" t="s">
        <v>128</v>
      </c>
      <c r="E25" s="228">
        <v>120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6.8999999999999997E-4</v>
      </c>
      <c r="Q25" s="233">
        <f>ROUND(E25*P25,2)</f>
        <v>0.08</v>
      </c>
      <c r="R25" s="233"/>
      <c r="S25" s="233"/>
      <c r="T25" s="234">
        <v>0.06</v>
      </c>
      <c r="U25" s="233">
        <f>ROUND(E25*T25,2)</f>
        <v>7.2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107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3"/>
      <c r="C26" s="270" t="s">
        <v>129</v>
      </c>
      <c r="D26" s="227"/>
      <c r="E26" s="230">
        <v>120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4"/>
      <c r="U26" s="233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117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1" x14ac:dyDescent="0.2">
      <c r="A27" s="218">
        <v>9</v>
      </c>
      <c r="B27" s="223" t="s">
        <v>130</v>
      </c>
      <c r="C27" s="268" t="s">
        <v>131</v>
      </c>
      <c r="D27" s="225" t="s">
        <v>128</v>
      </c>
      <c r="E27" s="228">
        <v>100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4.1599999999999996E-3</v>
      </c>
      <c r="Q27" s="233">
        <f>ROUND(E27*P27,2)</f>
        <v>0.42</v>
      </c>
      <c r="R27" s="233"/>
      <c r="S27" s="233"/>
      <c r="T27" s="234">
        <v>0.05</v>
      </c>
      <c r="U27" s="233">
        <f>ROUND(E27*T27,2)</f>
        <v>5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107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3"/>
      <c r="C28" s="270" t="s">
        <v>132</v>
      </c>
      <c r="D28" s="227"/>
      <c r="E28" s="230">
        <v>100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4"/>
      <c r="U28" s="233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117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3"/>
      <c r="C29" s="270" t="s">
        <v>120</v>
      </c>
      <c r="D29" s="227"/>
      <c r="E29" s="230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4"/>
      <c r="U29" s="233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117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>
        <v>10</v>
      </c>
      <c r="B30" s="223" t="s">
        <v>133</v>
      </c>
      <c r="C30" s="268" t="s">
        <v>134</v>
      </c>
      <c r="D30" s="225" t="s">
        <v>135</v>
      </c>
      <c r="E30" s="228">
        <v>98.923000000000002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3.0699999999999998E-3</v>
      </c>
      <c r="Q30" s="233">
        <f>ROUND(E30*P30,2)</f>
        <v>0.3</v>
      </c>
      <c r="R30" s="233"/>
      <c r="S30" s="233"/>
      <c r="T30" s="234">
        <v>0.05</v>
      </c>
      <c r="U30" s="233">
        <f>ROUND(E30*T30,2)</f>
        <v>4.95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107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3"/>
      <c r="C31" s="270" t="s">
        <v>136</v>
      </c>
      <c r="D31" s="227"/>
      <c r="E31" s="230">
        <v>98.923000000000002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4"/>
      <c r="U31" s="233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117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11</v>
      </c>
      <c r="B32" s="223" t="s">
        <v>137</v>
      </c>
      <c r="C32" s="268" t="s">
        <v>138</v>
      </c>
      <c r="D32" s="225" t="s">
        <v>135</v>
      </c>
      <c r="E32" s="228">
        <v>150.0865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1.97E-3</v>
      </c>
      <c r="Q32" s="233">
        <f>ROUND(E32*P32,2)</f>
        <v>0.3</v>
      </c>
      <c r="R32" s="233"/>
      <c r="S32" s="233"/>
      <c r="T32" s="234">
        <v>0.05</v>
      </c>
      <c r="U32" s="233">
        <f>ROUND(E32*T32,2)</f>
        <v>7.5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107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3"/>
      <c r="C33" s="270" t="s">
        <v>139</v>
      </c>
      <c r="D33" s="227"/>
      <c r="E33" s="230">
        <v>150.0865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4"/>
      <c r="U33" s="233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117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3"/>
      <c r="C34" s="270" t="s">
        <v>120</v>
      </c>
      <c r="D34" s="227"/>
      <c r="E34" s="230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4"/>
      <c r="U34" s="233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117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12</v>
      </c>
      <c r="B35" s="223" t="s">
        <v>140</v>
      </c>
      <c r="C35" s="268" t="s">
        <v>141</v>
      </c>
      <c r="D35" s="225" t="s">
        <v>135</v>
      </c>
      <c r="E35" s="228">
        <v>110.768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2.8600000000000001E-3</v>
      </c>
      <c r="Q35" s="233">
        <f>ROUND(E35*P35,2)</f>
        <v>0.32</v>
      </c>
      <c r="R35" s="233"/>
      <c r="S35" s="233"/>
      <c r="T35" s="234">
        <v>0.06</v>
      </c>
      <c r="U35" s="233">
        <f>ROUND(E35*T35,2)</f>
        <v>6.65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107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3"/>
      <c r="C36" s="270" t="s">
        <v>142</v>
      </c>
      <c r="D36" s="227"/>
      <c r="E36" s="230">
        <v>110.768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4"/>
      <c r="U36" s="233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117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13</v>
      </c>
      <c r="B37" s="223" t="s">
        <v>143</v>
      </c>
      <c r="C37" s="268" t="s">
        <v>144</v>
      </c>
      <c r="D37" s="225" t="s">
        <v>128</v>
      </c>
      <c r="E37" s="228">
        <v>7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5.0000000000000002E-5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/>
      <c r="T37" s="234">
        <v>0.25</v>
      </c>
      <c r="U37" s="233">
        <f>ROUND(E37*T37,2)</f>
        <v>1.75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107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14</v>
      </c>
      <c r="B38" s="223" t="s">
        <v>145</v>
      </c>
      <c r="C38" s="268" t="s">
        <v>146</v>
      </c>
      <c r="D38" s="225" t="s">
        <v>128</v>
      </c>
      <c r="E38" s="228">
        <v>7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/>
      <c r="T38" s="234">
        <v>0.06</v>
      </c>
      <c r="U38" s="233">
        <f>ROUND(E38*T38,2)</f>
        <v>0.42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107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15</v>
      </c>
      <c r="B39" s="223" t="s">
        <v>147</v>
      </c>
      <c r="C39" s="268" t="s">
        <v>148</v>
      </c>
      <c r="D39" s="225" t="s">
        <v>135</v>
      </c>
      <c r="E39" s="228">
        <v>79.349999999999994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0</v>
      </c>
      <c r="O39" s="233">
        <f>ROUND(E39*N39,2)</f>
        <v>0</v>
      </c>
      <c r="P39" s="233">
        <v>2.8600000000000001E-3</v>
      </c>
      <c r="Q39" s="233">
        <f>ROUND(E39*P39,2)</f>
        <v>0.23</v>
      </c>
      <c r="R39" s="233"/>
      <c r="S39" s="233"/>
      <c r="T39" s="234">
        <v>0.06</v>
      </c>
      <c r="U39" s="233">
        <f>ROUND(E39*T39,2)</f>
        <v>4.76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107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3"/>
      <c r="C40" s="270" t="s">
        <v>149</v>
      </c>
      <c r="D40" s="227"/>
      <c r="E40" s="230">
        <v>79.349999999999994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4"/>
      <c r="U40" s="233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117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16</v>
      </c>
      <c r="B41" s="223" t="s">
        <v>150</v>
      </c>
      <c r="C41" s="268" t="s">
        <v>151</v>
      </c>
      <c r="D41" s="225" t="s">
        <v>135</v>
      </c>
      <c r="E41" s="228">
        <v>30.475000000000001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2.0500000000000002E-3</v>
      </c>
      <c r="Q41" s="233">
        <f>ROUND(E41*P41,2)</f>
        <v>0.06</v>
      </c>
      <c r="R41" s="233"/>
      <c r="S41" s="233"/>
      <c r="T41" s="234">
        <v>0.05</v>
      </c>
      <c r="U41" s="233">
        <f>ROUND(E41*T41,2)</f>
        <v>1.52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107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3"/>
      <c r="C42" s="270" t="s">
        <v>152</v>
      </c>
      <c r="D42" s="227"/>
      <c r="E42" s="230">
        <v>30.475000000000001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4"/>
      <c r="U42" s="233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117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18">
        <v>17</v>
      </c>
      <c r="B43" s="223" t="s">
        <v>153</v>
      </c>
      <c r="C43" s="268" t="s">
        <v>154</v>
      </c>
      <c r="D43" s="225" t="s">
        <v>114</v>
      </c>
      <c r="E43" s="228">
        <v>1230.625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1.5630000000000002E-2</v>
      </c>
      <c r="O43" s="233">
        <f>ROUND(E43*N43,2)</f>
        <v>19.23</v>
      </c>
      <c r="P43" s="233">
        <v>0</v>
      </c>
      <c r="Q43" s="233">
        <f>ROUND(E43*P43,2)</f>
        <v>0</v>
      </c>
      <c r="R43" s="233"/>
      <c r="S43" s="233"/>
      <c r="T43" s="234">
        <v>1.36</v>
      </c>
      <c r="U43" s="233">
        <f>ROUND(E43*T43,2)</f>
        <v>1673.65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155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3"/>
      <c r="C44" s="270" t="s">
        <v>116</v>
      </c>
      <c r="D44" s="227"/>
      <c r="E44" s="230">
        <v>1230.625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4"/>
      <c r="U44" s="233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117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3"/>
      <c r="C45" s="270" t="s">
        <v>120</v>
      </c>
      <c r="D45" s="227"/>
      <c r="E45" s="230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4"/>
      <c r="U45" s="233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117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18">
        <v>18</v>
      </c>
      <c r="B46" s="223" t="s">
        <v>156</v>
      </c>
      <c r="C46" s="268" t="s">
        <v>157</v>
      </c>
      <c r="D46" s="225" t="s">
        <v>135</v>
      </c>
      <c r="E46" s="228">
        <v>110.768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33">
        <v>5.5999999999999995E-4</v>
      </c>
      <c r="O46" s="233">
        <f>ROUND(E46*N46,2)</f>
        <v>0.06</v>
      </c>
      <c r="P46" s="233">
        <v>0</v>
      </c>
      <c r="Q46" s="233">
        <f>ROUND(E46*P46,2)</f>
        <v>0</v>
      </c>
      <c r="R46" s="233"/>
      <c r="S46" s="233"/>
      <c r="T46" s="234">
        <v>4.9000000000000002E-2</v>
      </c>
      <c r="U46" s="233">
        <f>ROUND(E46*T46,2)</f>
        <v>5.43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107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/>
      <c r="B47" s="223"/>
      <c r="C47" s="270" t="s">
        <v>142</v>
      </c>
      <c r="D47" s="227"/>
      <c r="E47" s="230">
        <v>110.768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4"/>
      <c r="U47" s="233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117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19</v>
      </c>
      <c r="B48" s="223" t="s">
        <v>158</v>
      </c>
      <c r="C48" s="268" t="s">
        <v>159</v>
      </c>
      <c r="D48" s="225" t="s">
        <v>135</v>
      </c>
      <c r="E48" s="228">
        <v>30.475000000000001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33">
        <v>2.31E-3</v>
      </c>
      <c r="O48" s="233">
        <f>ROUND(E48*N48,2)</f>
        <v>7.0000000000000007E-2</v>
      </c>
      <c r="P48" s="233">
        <v>0</v>
      </c>
      <c r="Q48" s="233">
        <f>ROUND(E48*P48,2)</f>
        <v>0</v>
      </c>
      <c r="R48" s="233"/>
      <c r="S48" s="233"/>
      <c r="T48" s="234">
        <v>0.63</v>
      </c>
      <c r="U48" s="233">
        <f>ROUND(E48*T48,2)</f>
        <v>19.2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155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>
        <v>20</v>
      </c>
      <c r="B49" s="223" t="s">
        <v>160</v>
      </c>
      <c r="C49" s="268" t="s">
        <v>161</v>
      </c>
      <c r="D49" s="225" t="s">
        <v>135</v>
      </c>
      <c r="E49" s="228">
        <v>110.768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9.3000000000000005E-4</v>
      </c>
      <c r="O49" s="233">
        <f>ROUND(E49*N49,2)</f>
        <v>0.1</v>
      </c>
      <c r="P49" s="233">
        <v>0</v>
      </c>
      <c r="Q49" s="233">
        <f>ROUND(E49*P49,2)</f>
        <v>0</v>
      </c>
      <c r="R49" s="233"/>
      <c r="S49" s="233"/>
      <c r="T49" s="234">
        <v>0.27</v>
      </c>
      <c r="U49" s="233">
        <f>ROUND(E49*T49,2)</f>
        <v>29.91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155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2.5" outlineLevel="1" x14ac:dyDescent="0.2">
      <c r="A50" s="218">
        <v>21</v>
      </c>
      <c r="B50" s="223" t="s">
        <v>162</v>
      </c>
      <c r="C50" s="268" t="s">
        <v>163</v>
      </c>
      <c r="D50" s="225" t="s">
        <v>135</v>
      </c>
      <c r="E50" s="228">
        <v>79.349999999999994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33">
        <v>2.33E-3</v>
      </c>
      <c r="O50" s="233">
        <f>ROUND(E50*N50,2)</f>
        <v>0.18</v>
      </c>
      <c r="P50" s="233">
        <v>0</v>
      </c>
      <c r="Q50" s="233">
        <f>ROUND(E50*P50,2)</f>
        <v>0</v>
      </c>
      <c r="R50" s="233"/>
      <c r="S50" s="233"/>
      <c r="T50" s="234">
        <v>0.31</v>
      </c>
      <c r="U50" s="233">
        <f>ROUND(E50*T50,2)</f>
        <v>24.6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155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>
        <v>22</v>
      </c>
      <c r="B51" s="223" t="s">
        <v>164</v>
      </c>
      <c r="C51" s="268" t="s">
        <v>165</v>
      </c>
      <c r="D51" s="225" t="s">
        <v>128</v>
      </c>
      <c r="E51" s="228">
        <v>148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3.5E-4</v>
      </c>
      <c r="O51" s="233">
        <f>ROUND(E51*N51,2)</f>
        <v>0.05</v>
      </c>
      <c r="P51" s="233">
        <v>0</v>
      </c>
      <c r="Q51" s="233">
        <f>ROUND(E51*P51,2)</f>
        <v>0</v>
      </c>
      <c r="R51" s="233"/>
      <c r="S51" s="233"/>
      <c r="T51" s="234">
        <v>0</v>
      </c>
      <c r="U51" s="233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115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3"/>
      <c r="C52" s="270" t="s">
        <v>166</v>
      </c>
      <c r="D52" s="227"/>
      <c r="E52" s="230">
        <v>148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4"/>
      <c r="U52" s="233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117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>
        <v>23</v>
      </c>
      <c r="B53" s="223" t="s">
        <v>167</v>
      </c>
      <c r="C53" s="268" t="s">
        <v>168</v>
      </c>
      <c r="D53" s="225" t="s">
        <v>128</v>
      </c>
      <c r="E53" s="228">
        <v>120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2.0000000000000002E-5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/>
      <c r="T53" s="234">
        <v>0</v>
      </c>
      <c r="U53" s="233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115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3"/>
      <c r="C54" s="270" t="s">
        <v>169</v>
      </c>
      <c r="D54" s="227"/>
      <c r="E54" s="230">
        <v>120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3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117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24</v>
      </c>
      <c r="B55" s="223" t="s">
        <v>170</v>
      </c>
      <c r="C55" s="268" t="s">
        <v>171</v>
      </c>
      <c r="D55" s="225" t="s">
        <v>135</v>
      </c>
      <c r="E55" s="228">
        <v>169.28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5.1000000000000004E-4</v>
      </c>
      <c r="O55" s="233">
        <f>ROUND(E55*N55,2)</f>
        <v>0.09</v>
      </c>
      <c r="P55" s="233">
        <v>0</v>
      </c>
      <c r="Q55" s="233">
        <f>ROUND(E55*P55,2)</f>
        <v>0</v>
      </c>
      <c r="R55" s="233"/>
      <c r="S55" s="233"/>
      <c r="T55" s="234">
        <v>0</v>
      </c>
      <c r="U55" s="233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115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/>
      <c r="B56" s="223"/>
      <c r="C56" s="270" t="s">
        <v>172</v>
      </c>
      <c r="D56" s="227"/>
      <c r="E56" s="230">
        <v>169.28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3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117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25</v>
      </c>
      <c r="B57" s="223" t="s">
        <v>173</v>
      </c>
      <c r="C57" s="268" t="s">
        <v>174</v>
      </c>
      <c r="D57" s="225" t="s">
        <v>135</v>
      </c>
      <c r="E57" s="228">
        <v>98.923000000000002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33">
        <v>1.17E-3</v>
      </c>
      <c r="O57" s="233">
        <f>ROUND(E57*N57,2)</f>
        <v>0.12</v>
      </c>
      <c r="P57" s="233">
        <v>0</v>
      </c>
      <c r="Q57" s="233">
        <f>ROUND(E57*P57,2)</f>
        <v>0</v>
      </c>
      <c r="R57" s="233"/>
      <c r="S57" s="233"/>
      <c r="T57" s="234">
        <v>0.24</v>
      </c>
      <c r="U57" s="233">
        <f>ROUND(E57*T57,2)</f>
        <v>23.74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107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3"/>
      <c r="C58" s="270" t="s">
        <v>175</v>
      </c>
      <c r="D58" s="227"/>
      <c r="E58" s="230">
        <v>98.923000000000002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4"/>
      <c r="U58" s="233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117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18">
        <v>26</v>
      </c>
      <c r="B59" s="223" t="s">
        <v>176</v>
      </c>
      <c r="C59" s="268" t="s">
        <v>177</v>
      </c>
      <c r="D59" s="225" t="s">
        <v>135</v>
      </c>
      <c r="E59" s="228">
        <v>150.0865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1.17E-3</v>
      </c>
      <c r="O59" s="233">
        <f>ROUND(E59*N59,2)</f>
        <v>0.18</v>
      </c>
      <c r="P59" s="233">
        <v>0</v>
      </c>
      <c r="Q59" s="233">
        <f>ROUND(E59*P59,2)</f>
        <v>0</v>
      </c>
      <c r="R59" s="233"/>
      <c r="S59" s="233"/>
      <c r="T59" s="234">
        <v>0.23</v>
      </c>
      <c r="U59" s="233">
        <f>ROUND(E59*T59,2)</f>
        <v>34.520000000000003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107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/>
      <c r="B60" s="223"/>
      <c r="C60" s="270" t="s">
        <v>178</v>
      </c>
      <c r="D60" s="227"/>
      <c r="E60" s="230">
        <v>150.0865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4"/>
      <c r="U60" s="233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117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27</v>
      </c>
      <c r="B61" s="223" t="s">
        <v>179</v>
      </c>
      <c r="C61" s="268" t="s">
        <v>180</v>
      </c>
      <c r="D61" s="225" t="s">
        <v>106</v>
      </c>
      <c r="E61" s="228">
        <v>12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3">
        <v>0</v>
      </c>
      <c r="O61" s="233">
        <f>ROUND(E61*N61,2)</f>
        <v>0</v>
      </c>
      <c r="P61" s="233">
        <v>0</v>
      </c>
      <c r="Q61" s="233">
        <f>ROUND(E61*P61,2)</f>
        <v>0</v>
      </c>
      <c r="R61" s="233"/>
      <c r="S61" s="233"/>
      <c r="T61" s="234">
        <v>4.82</v>
      </c>
      <c r="U61" s="233">
        <f>ROUND(E61*T61,2)</f>
        <v>57.84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107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x14ac:dyDescent="0.2">
      <c r="A62" s="219" t="s">
        <v>102</v>
      </c>
      <c r="B62" s="224" t="s">
        <v>73</v>
      </c>
      <c r="C62" s="269" t="s">
        <v>74</v>
      </c>
      <c r="D62" s="226"/>
      <c r="E62" s="229"/>
      <c r="F62" s="235"/>
      <c r="G62" s="235">
        <f>SUMIF(AE63:AE63,"&lt;&gt;NOR",G63:G63)</f>
        <v>0</v>
      </c>
      <c r="H62" s="235"/>
      <c r="I62" s="235">
        <f>SUM(I63:I63)</f>
        <v>0</v>
      </c>
      <c r="J62" s="235"/>
      <c r="K62" s="235">
        <f>SUM(K63:K63)</f>
        <v>0</v>
      </c>
      <c r="L62" s="235"/>
      <c r="M62" s="235">
        <f>SUM(M63:M63)</f>
        <v>0</v>
      </c>
      <c r="N62" s="235"/>
      <c r="O62" s="235">
        <f>SUM(O63:O63)</f>
        <v>0.3</v>
      </c>
      <c r="P62" s="235"/>
      <c r="Q62" s="235">
        <f>SUM(Q63:Q63)</f>
        <v>0</v>
      </c>
      <c r="R62" s="235"/>
      <c r="S62" s="235"/>
      <c r="T62" s="236"/>
      <c r="U62" s="235">
        <f>SUM(U63:U63)</f>
        <v>148.22</v>
      </c>
      <c r="AE62" t="s">
        <v>103</v>
      </c>
    </row>
    <row r="63" spans="1:60" outlineLevel="1" x14ac:dyDescent="0.2">
      <c r="A63" s="218">
        <v>28</v>
      </c>
      <c r="B63" s="223" t="s">
        <v>181</v>
      </c>
      <c r="C63" s="268" t="s">
        <v>182</v>
      </c>
      <c r="D63" s="225" t="s">
        <v>183</v>
      </c>
      <c r="E63" s="228">
        <v>1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33">
        <v>0.29942999999999997</v>
      </c>
      <c r="O63" s="233">
        <f>ROUND(E63*N63,2)</f>
        <v>0.3</v>
      </c>
      <c r="P63" s="233">
        <v>0</v>
      </c>
      <c r="Q63" s="233">
        <f>ROUND(E63*P63,2)</f>
        <v>0</v>
      </c>
      <c r="R63" s="233"/>
      <c r="S63" s="233"/>
      <c r="T63" s="234">
        <v>148.22</v>
      </c>
      <c r="U63" s="233">
        <f>ROUND(E63*T63,2)</f>
        <v>148.22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155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x14ac:dyDescent="0.2">
      <c r="A64" s="219" t="s">
        <v>102</v>
      </c>
      <c r="B64" s="224" t="s">
        <v>75</v>
      </c>
      <c r="C64" s="269" t="s">
        <v>26</v>
      </c>
      <c r="D64" s="226"/>
      <c r="E64" s="229"/>
      <c r="F64" s="235"/>
      <c r="G64" s="235">
        <f>SUMIF(AE65:AE65,"&lt;&gt;NOR",G65:G65)</f>
        <v>0</v>
      </c>
      <c r="H64" s="235"/>
      <c r="I64" s="235">
        <f>SUM(I65:I65)</f>
        <v>0</v>
      </c>
      <c r="J64" s="235"/>
      <c r="K64" s="235">
        <f>SUM(K65:K65)</f>
        <v>0</v>
      </c>
      <c r="L64" s="235"/>
      <c r="M64" s="235">
        <f>SUM(M65:M65)</f>
        <v>0</v>
      </c>
      <c r="N64" s="235"/>
      <c r="O64" s="235">
        <f>SUM(O65:O65)</f>
        <v>0</v>
      </c>
      <c r="P64" s="235"/>
      <c r="Q64" s="235">
        <f>SUM(Q65:Q65)</f>
        <v>0</v>
      </c>
      <c r="R64" s="235"/>
      <c r="S64" s="235"/>
      <c r="T64" s="236"/>
      <c r="U64" s="235">
        <f>SUM(U65:U65)</f>
        <v>0</v>
      </c>
      <c r="AE64" t="s">
        <v>103</v>
      </c>
    </row>
    <row r="65" spans="1:60" outlineLevel="1" x14ac:dyDescent="0.2">
      <c r="A65" s="246">
        <v>29</v>
      </c>
      <c r="B65" s="247" t="s">
        <v>184</v>
      </c>
      <c r="C65" s="271" t="s">
        <v>185</v>
      </c>
      <c r="D65" s="248" t="s">
        <v>186</v>
      </c>
      <c r="E65" s="249">
        <v>1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51">
        <v>0</v>
      </c>
      <c r="O65" s="251">
        <f>ROUND(E65*N65,2)</f>
        <v>0</v>
      </c>
      <c r="P65" s="251">
        <v>0</v>
      </c>
      <c r="Q65" s="251">
        <f>ROUND(E65*P65,2)</f>
        <v>0</v>
      </c>
      <c r="R65" s="251"/>
      <c r="S65" s="251"/>
      <c r="T65" s="252">
        <v>0</v>
      </c>
      <c r="U65" s="25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187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x14ac:dyDescent="0.2">
      <c r="A66" s="6"/>
      <c r="B66" s="7" t="s">
        <v>120</v>
      </c>
      <c r="C66" s="272" t="s">
        <v>120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 x14ac:dyDescent="0.2">
      <c r="A67" s="253"/>
      <c r="B67" s="254">
        <v>26</v>
      </c>
      <c r="C67" s="273" t="s">
        <v>120</v>
      </c>
      <c r="D67" s="255"/>
      <c r="E67" s="256"/>
      <c r="F67" s="256"/>
      <c r="G67" s="267">
        <f>G8+G12+G20+G62+G64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188</v>
      </c>
    </row>
    <row r="68" spans="1:60" x14ac:dyDescent="0.2">
      <c r="A68" s="6"/>
      <c r="B68" s="7" t="s">
        <v>120</v>
      </c>
      <c r="C68" s="272" t="s">
        <v>120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 x14ac:dyDescent="0.2">
      <c r="A69" s="6"/>
      <c r="B69" s="7" t="s">
        <v>120</v>
      </c>
      <c r="C69" s="272" t="s">
        <v>120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">
      <c r="A70" s="257">
        <v>33</v>
      </c>
      <c r="B70" s="257"/>
      <c r="C70" s="274"/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258"/>
      <c r="B71" s="259"/>
      <c r="C71" s="275"/>
      <c r="D71" s="259"/>
      <c r="E71" s="259"/>
      <c r="F71" s="259"/>
      <c r="G71" s="26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189</v>
      </c>
    </row>
    <row r="72" spans="1:60" x14ac:dyDescent="0.2">
      <c r="A72" s="261"/>
      <c r="B72" s="262"/>
      <c r="C72" s="276"/>
      <c r="D72" s="262"/>
      <c r="E72" s="262"/>
      <c r="F72" s="262"/>
      <c r="G72" s="263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61"/>
      <c r="B73" s="262"/>
      <c r="C73" s="276"/>
      <c r="D73" s="262"/>
      <c r="E73" s="262"/>
      <c r="F73" s="262"/>
      <c r="G73" s="263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61"/>
      <c r="B74" s="262"/>
      <c r="C74" s="276"/>
      <c r="D74" s="262"/>
      <c r="E74" s="262"/>
      <c r="F74" s="262"/>
      <c r="G74" s="263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4"/>
      <c r="B75" s="265"/>
      <c r="C75" s="277"/>
      <c r="D75" s="265"/>
      <c r="E75" s="265"/>
      <c r="F75" s="265"/>
      <c r="G75" s="26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120</v>
      </c>
      <c r="C76" s="272" t="s">
        <v>120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C77" s="278"/>
      <c r="D77" s="198"/>
      <c r="AE77" t="s">
        <v>190</v>
      </c>
    </row>
    <row r="78" spans="1:60" x14ac:dyDescent="0.2">
      <c r="D78" s="198"/>
    </row>
    <row r="79" spans="1:60" x14ac:dyDescent="0.2">
      <c r="D79" s="198"/>
    </row>
    <row r="80" spans="1:60" x14ac:dyDescent="0.2">
      <c r="D80" s="198"/>
    </row>
    <row r="81" spans="4:4" x14ac:dyDescent="0.2">
      <c r="D81" s="198"/>
    </row>
    <row r="82" spans="4:4" x14ac:dyDescent="0.2">
      <c r="D82" s="198"/>
    </row>
    <row r="83" spans="4:4" x14ac:dyDescent="0.2">
      <c r="D83" s="198"/>
    </row>
    <row r="84" spans="4:4" x14ac:dyDescent="0.2">
      <c r="D84" s="198"/>
    </row>
    <row r="85" spans="4:4" x14ac:dyDescent="0.2">
      <c r="D85" s="198"/>
    </row>
    <row r="86" spans="4:4" x14ac:dyDescent="0.2">
      <c r="D86" s="198"/>
    </row>
    <row r="87" spans="4:4" x14ac:dyDescent="0.2">
      <c r="D87" s="198"/>
    </row>
    <row r="88" spans="4:4" x14ac:dyDescent="0.2">
      <c r="D88" s="198"/>
    </row>
    <row r="89" spans="4:4" x14ac:dyDescent="0.2">
      <c r="D89" s="198"/>
    </row>
    <row r="90" spans="4:4" x14ac:dyDescent="0.2">
      <c r="D90" s="198"/>
    </row>
    <row r="91" spans="4:4" x14ac:dyDescent="0.2">
      <c r="D91" s="198"/>
    </row>
    <row r="92" spans="4:4" x14ac:dyDescent="0.2">
      <c r="D92" s="198"/>
    </row>
    <row r="93" spans="4:4" x14ac:dyDescent="0.2">
      <c r="D93" s="198"/>
    </row>
    <row r="94" spans="4:4" x14ac:dyDescent="0.2">
      <c r="D94" s="198"/>
    </row>
    <row r="95" spans="4:4" x14ac:dyDescent="0.2">
      <c r="D95" s="198"/>
    </row>
    <row r="96" spans="4:4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70:C70"/>
    <mergeCell ref="A71:G7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2016-03-15T13:13:02Z</dcterms:modified>
</cp:coreProperties>
</file>