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/>
  <mc:AlternateContent xmlns:mc="http://schemas.openxmlformats.org/markup-compatibility/2006">
    <mc:Choice Requires="x15">
      <x15ac:absPath xmlns:x15ac="http://schemas.microsoft.com/office/spreadsheetml/2010/11/ac" url="C:\Plocha\"/>
    </mc:Choice>
  </mc:AlternateContent>
  <xr:revisionPtr revIDLastSave="0" documentId="8_{AC9DAC7C-96AA-4EE3-9873-27F9C57DB11B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Rekapitulace stavby" sheetId="1" r:id="rId1"/>
    <sheet name="01 - Zpevněná plocha" sheetId="2" r:id="rId2"/>
    <sheet name="02 - Výměna potrubí kanal..." sheetId="3" r:id="rId3"/>
  </sheets>
  <definedNames>
    <definedName name="_xlnm._FilterDatabase" localSheetId="1" hidden="1">'01 - Zpevněná plocha'!$C$125:$K$276</definedName>
    <definedName name="_xlnm._FilterDatabase" localSheetId="2" hidden="1">'02 - Výměna potrubí kanal...'!$C$123:$K$212</definedName>
    <definedName name="_xlnm.Print_Titles" localSheetId="1">'01 - Zpevněná plocha'!$125:$125</definedName>
    <definedName name="_xlnm.Print_Titles" localSheetId="2">'02 - Výměna potrubí kanal...'!$123:$123</definedName>
    <definedName name="_xlnm.Print_Titles" localSheetId="0">'Rekapitulace stavby'!$92:$92</definedName>
    <definedName name="_xlnm.Print_Area" localSheetId="1">'01 - Zpevněná plocha'!$C$4:$J$76,'01 - Zpevněná plocha'!$C$113:$K$276</definedName>
    <definedName name="_xlnm.Print_Area" localSheetId="2">'02 - Výměna potrubí kanal...'!$C$4:$J$76,'02 - Výměna potrubí kanal...'!$C$111:$K$212</definedName>
    <definedName name="_xlnm.Print_Area" localSheetId="0">'Rekapitulace stavby'!$D$4:$AO$76,'Rekapitulace stavby'!$C$82:$AQ$97</definedName>
  </definedNames>
  <calcPr calcId="181029"/>
</workbook>
</file>

<file path=xl/calcChain.xml><?xml version="1.0" encoding="utf-8"?>
<calcChain xmlns="http://schemas.openxmlformats.org/spreadsheetml/2006/main">
  <c r="J37" i="3" l="1"/>
  <c r="J36" i="3"/>
  <c r="AY96" i="1"/>
  <c r="J35" i="3"/>
  <c r="AX96" i="1"/>
  <c r="BI212" i="3"/>
  <c r="BH212" i="3"/>
  <c r="BG212" i="3"/>
  <c r="BF212" i="3"/>
  <c r="T212" i="3"/>
  <c r="T211" i="3"/>
  <c r="R212" i="3"/>
  <c r="R211" i="3" s="1"/>
  <c r="P212" i="3"/>
  <c r="P211" i="3"/>
  <c r="BI210" i="3"/>
  <c r="BH210" i="3"/>
  <c r="BG210" i="3"/>
  <c r="BF210" i="3"/>
  <c r="T210" i="3"/>
  <c r="R210" i="3"/>
  <c r="P210" i="3"/>
  <c r="BI209" i="3"/>
  <c r="BH209" i="3"/>
  <c r="BG209" i="3"/>
  <c r="BF209" i="3"/>
  <c r="T209" i="3"/>
  <c r="R209" i="3"/>
  <c r="P209" i="3"/>
  <c r="BI208" i="3"/>
  <c r="BH208" i="3"/>
  <c r="BG208" i="3"/>
  <c r="BF208" i="3"/>
  <c r="T208" i="3"/>
  <c r="R208" i="3"/>
  <c r="P208" i="3"/>
  <c r="BI207" i="3"/>
  <c r="BH207" i="3"/>
  <c r="BG207" i="3"/>
  <c r="BF207" i="3"/>
  <c r="T207" i="3"/>
  <c r="R207" i="3"/>
  <c r="P207" i="3"/>
  <c r="BI203" i="3"/>
  <c r="BH203" i="3"/>
  <c r="BG203" i="3"/>
  <c r="BF203" i="3"/>
  <c r="T203" i="3"/>
  <c r="R203" i="3"/>
  <c r="P203" i="3"/>
  <c r="BI202" i="3"/>
  <c r="BH202" i="3"/>
  <c r="BG202" i="3"/>
  <c r="BF202" i="3"/>
  <c r="T202" i="3"/>
  <c r="R202" i="3"/>
  <c r="P202" i="3"/>
  <c r="BI197" i="3"/>
  <c r="BH197" i="3"/>
  <c r="BG197" i="3"/>
  <c r="BF197" i="3"/>
  <c r="T197" i="3"/>
  <c r="R197" i="3"/>
  <c r="P197" i="3"/>
  <c r="BI194" i="3"/>
  <c r="BH194" i="3"/>
  <c r="BG194" i="3"/>
  <c r="BF194" i="3"/>
  <c r="T194" i="3"/>
  <c r="R194" i="3"/>
  <c r="P194" i="3"/>
  <c r="BI192" i="3"/>
  <c r="BH192" i="3"/>
  <c r="BG192" i="3"/>
  <c r="BF192" i="3"/>
  <c r="T192" i="3"/>
  <c r="R192" i="3"/>
  <c r="P192" i="3"/>
  <c r="BI191" i="3"/>
  <c r="BH191" i="3"/>
  <c r="BG191" i="3"/>
  <c r="BF191" i="3"/>
  <c r="T191" i="3"/>
  <c r="R191" i="3"/>
  <c r="P191" i="3"/>
  <c r="BI190" i="3"/>
  <c r="BH190" i="3"/>
  <c r="BG190" i="3"/>
  <c r="BF190" i="3"/>
  <c r="T190" i="3"/>
  <c r="R190" i="3"/>
  <c r="P190" i="3"/>
  <c r="BI189" i="3"/>
  <c r="BH189" i="3"/>
  <c r="BG189" i="3"/>
  <c r="BF189" i="3"/>
  <c r="T189" i="3"/>
  <c r="R189" i="3"/>
  <c r="P189" i="3"/>
  <c r="BI188" i="3"/>
  <c r="BH188" i="3"/>
  <c r="BG188" i="3"/>
  <c r="BF188" i="3"/>
  <c r="T188" i="3"/>
  <c r="R188" i="3"/>
  <c r="P188" i="3"/>
  <c r="BI187" i="3"/>
  <c r="BH187" i="3"/>
  <c r="BG187" i="3"/>
  <c r="BF187" i="3"/>
  <c r="T187" i="3"/>
  <c r="R187" i="3"/>
  <c r="P187" i="3"/>
  <c r="BI183" i="3"/>
  <c r="BH183" i="3"/>
  <c r="BG183" i="3"/>
  <c r="BF183" i="3"/>
  <c r="T183" i="3"/>
  <c r="R183" i="3"/>
  <c r="P183" i="3"/>
  <c r="BI182" i="3"/>
  <c r="BH182" i="3"/>
  <c r="BG182" i="3"/>
  <c r="BF182" i="3"/>
  <c r="T182" i="3"/>
  <c r="R182" i="3"/>
  <c r="P182" i="3"/>
  <c r="BI181" i="3"/>
  <c r="BH181" i="3"/>
  <c r="BG181" i="3"/>
  <c r="BF181" i="3"/>
  <c r="T181" i="3"/>
  <c r="R181" i="3"/>
  <c r="P181" i="3"/>
  <c r="BI180" i="3"/>
  <c r="BH180" i="3"/>
  <c r="BG180" i="3"/>
  <c r="BF180" i="3"/>
  <c r="T180" i="3"/>
  <c r="R180" i="3"/>
  <c r="P180" i="3"/>
  <c r="BI179" i="3"/>
  <c r="BH179" i="3"/>
  <c r="BG179" i="3"/>
  <c r="BF179" i="3"/>
  <c r="T179" i="3"/>
  <c r="R179" i="3"/>
  <c r="P179" i="3"/>
  <c r="BI178" i="3"/>
  <c r="BH178" i="3"/>
  <c r="BG178" i="3"/>
  <c r="BF178" i="3"/>
  <c r="T178" i="3"/>
  <c r="R178" i="3"/>
  <c r="P178" i="3"/>
  <c r="BI176" i="3"/>
  <c r="BH176" i="3"/>
  <c r="BG176" i="3"/>
  <c r="BF176" i="3"/>
  <c r="T176" i="3"/>
  <c r="R176" i="3"/>
  <c r="P176" i="3"/>
  <c r="BI175" i="3"/>
  <c r="BH175" i="3"/>
  <c r="BG175" i="3"/>
  <c r="BF175" i="3"/>
  <c r="T175" i="3"/>
  <c r="R175" i="3"/>
  <c r="P175" i="3"/>
  <c r="BI174" i="3"/>
  <c r="BH174" i="3"/>
  <c r="BG174" i="3"/>
  <c r="BF174" i="3"/>
  <c r="T174" i="3"/>
  <c r="R174" i="3"/>
  <c r="P174" i="3"/>
  <c r="BI170" i="3"/>
  <c r="BH170" i="3"/>
  <c r="BG170" i="3"/>
  <c r="BF170" i="3"/>
  <c r="T170" i="3"/>
  <c r="R170" i="3"/>
  <c r="P170" i="3"/>
  <c r="BI165" i="3"/>
  <c r="BH165" i="3"/>
  <c r="BG165" i="3"/>
  <c r="BF165" i="3"/>
  <c r="T165" i="3"/>
  <c r="T164" i="3"/>
  <c r="R165" i="3"/>
  <c r="R164" i="3"/>
  <c r="P165" i="3"/>
  <c r="P164" i="3"/>
  <c r="BI162" i="3"/>
  <c r="BH162" i="3"/>
  <c r="BG162" i="3"/>
  <c r="BF162" i="3"/>
  <c r="T162" i="3"/>
  <c r="R162" i="3"/>
  <c r="P162" i="3"/>
  <c r="BI158" i="3"/>
  <c r="BH158" i="3"/>
  <c r="BG158" i="3"/>
  <c r="BF158" i="3"/>
  <c r="T158" i="3"/>
  <c r="R158" i="3"/>
  <c r="P158" i="3"/>
  <c r="BI155" i="3"/>
  <c r="BH155" i="3"/>
  <c r="BG155" i="3"/>
  <c r="BF155" i="3"/>
  <c r="T155" i="3"/>
  <c r="R155" i="3"/>
  <c r="P155" i="3"/>
  <c r="BI151" i="3"/>
  <c r="BH151" i="3"/>
  <c r="BG151" i="3"/>
  <c r="BF151" i="3"/>
  <c r="T151" i="3"/>
  <c r="R151" i="3"/>
  <c r="P151" i="3"/>
  <c r="BI147" i="3"/>
  <c r="BH147" i="3"/>
  <c r="BG147" i="3"/>
  <c r="BF147" i="3"/>
  <c r="T147" i="3"/>
  <c r="R147" i="3"/>
  <c r="P147" i="3"/>
  <c r="BI146" i="3"/>
  <c r="BH146" i="3"/>
  <c r="BG146" i="3"/>
  <c r="BF146" i="3"/>
  <c r="T146" i="3"/>
  <c r="R146" i="3"/>
  <c r="P146" i="3"/>
  <c r="BI142" i="3"/>
  <c r="BH142" i="3"/>
  <c r="BG142" i="3"/>
  <c r="BF142" i="3"/>
  <c r="T142" i="3"/>
  <c r="R142" i="3"/>
  <c r="P142" i="3"/>
  <c r="BI141" i="3"/>
  <c r="BH141" i="3"/>
  <c r="BG141" i="3"/>
  <c r="BF141" i="3"/>
  <c r="T141" i="3"/>
  <c r="R141" i="3"/>
  <c r="P141" i="3"/>
  <c r="BI140" i="3"/>
  <c r="BH140" i="3"/>
  <c r="BG140" i="3"/>
  <c r="BF140" i="3"/>
  <c r="T140" i="3"/>
  <c r="R140" i="3"/>
  <c r="P140" i="3"/>
  <c r="BI137" i="3"/>
  <c r="BH137" i="3"/>
  <c r="BG137" i="3"/>
  <c r="BF137" i="3"/>
  <c r="T137" i="3"/>
  <c r="R137" i="3"/>
  <c r="P137" i="3"/>
  <c r="BI136" i="3"/>
  <c r="BH136" i="3"/>
  <c r="BG136" i="3"/>
  <c r="BF136" i="3"/>
  <c r="T136" i="3"/>
  <c r="R136" i="3"/>
  <c r="P136" i="3"/>
  <c r="BI135" i="3"/>
  <c r="BH135" i="3"/>
  <c r="BG135" i="3"/>
  <c r="BF135" i="3"/>
  <c r="T135" i="3"/>
  <c r="R135" i="3"/>
  <c r="P135" i="3"/>
  <c r="BI131" i="3"/>
  <c r="BH131" i="3"/>
  <c r="BG131" i="3"/>
  <c r="BF131" i="3"/>
  <c r="T131" i="3"/>
  <c r="R131" i="3"/>
  <c r="P131" i="3"/>
  <c r="BI130" i="3"/>
  <c r="BH130" i="3"/>
  <c r="BG130" i="3"/>
  <c r="BF130" i="3"/>
  <c r="T130" i="3"/>
  <c r="R130" i="3"/>
  <c r="P130" i="3"/>
  <c r="BI127" i="3"/>
  <c r="BH127" i="3"/>
  <c r="BG127" i="3"/>
  <c r="BF127" i="3"/>
  <c r="T127" i="3"/>
  <c r="R127" i="3"/>
  <c r="P127" i="3"/>
  <c r="F118" i="3"/>
  <c r="E116" i="3"/>
  <c r="F89" i="3"/>
  <c r="E87" i="3"/>
  <c r="J24" i="3"/>
  <c r="E24" i="3"/>
  <c r="J92" i="3" s="1"/>
  <c r="J23" i="3"/>
  <c r="J21" i="3"/>
  <c r="E21" i="3"/>
  <c r="J91" i="3" s="1"/>
  <c r="J20" i="3"/>
  <c r="J18" i="3"/>
  <c r="E18" i="3"/>
  <c r="F92" i="3" s="1"/>
  <c r="J17" i="3"/>
  <c r="J15" i="3"/>
  <c r="E15" i="3"/>
  <c r="F120" i="3" s="1"/>
  <c r="J14" i="3"/>
  <c r="J12" i="3"/>
  <c r="J118" i="3"/>
  <c r="E7" i="3"/>
  <c r="E114" i="3"/>
  <c r="J37" i="2"/>
  <c r="J36" i="2"/>
  <c r="AY95" i="1"/>
  <c r="J35" i="2"/>
  <c r="AX95" i="1" s="1"/>
  <c r="BI276" i="2"/>
  <c r="BH276" i="2"/>
  <c r="BG276" i="2"/>
  <c r="BF276" i="2"/>
  <c r="T276" i="2"/>
  <c r="T275" i="2" s="1"/>
  <c r="R276" i="2"/>
  <c r="R275" i="2" s="1"/>
  <c r="P276" i="2"/>
  <c r="P275" i="2" s="1"/>
  <c r="BI274" i="2"/>
  <c r="BH274" i="2"/>
  <c r="BG274" i="2"/>
  <c r="BF274" i="2"/>
  <c r="T274" i="2"/>
  <c r="R274" i="2"/>
  <c r="P274" i="2"/>
  <c r="BI273" i="2"/>
  <c r="BH273" i="2"/>
  <c r="BG273" i="2"/>
  <c r="BF273" i="2"/>
  <c r="T273" i="2"/>
  <c r="R273" i="2"/>
  <c r="P273" i="2"/>
  <c r="BI272" i="2"/>
  <c r="BH272" i="2"/>
  <c r="BG272" i="2"/>
  <c r="BF272" i="2"/>
  <c r="T272" i="2"/>
  <c r="R272" i="2"/>
  <c r="P272" i="2"/>
  <c r="BI269" i="2"/>
  <c r="BH269" i="2"/>
  <c r="BG269" i="2"/>
  <c r="BF269" i="2"/>
  <c r="T269" i="2"/>
  <c r="R269" i="2"/>
  <c r="P269" i="2"/>
  <c r="BI268" i="2"/>
  <c r="BH268" i="2"/>
  <c r="BG268" i="2"/>
  <c r="BF268" i="2"/>
  <c r="T268" i="2"/>
  <c r="R268" i="2"/>
  <c r="P268" i="2"/>
  <c r="BI263" i="2"/>
  <c r="BH263" i="2"/>
  <c r="BG263" i="2"/>
  <c r="BF263" i="2"/>
  <c r="T263" i="2"/>
  <c r="R263" i="2"/>
  <c r="P263" i="2"/>
  <c r="BI262" i="2"/>
  <c r="BH262" i="2"/>
  <c r="BG262" i="2"/>
  <c r="BF262" i="2"/>
  <c r="T262" i="2"/>
  <c r="R262" i="2"/>
  <c r="P262" i="2"/>
  <c r="BI261" i="2"/>
  <c r="BH261" i="2"/>
  <c r="BG261" i="2"/>
  <c r="BF261" i="2"/>
  <c r="T261" i="2"/>
  <c r="R261" i="2"/>
  <c r="P261" i="2"/>
  <c r="BI260" i="2"/>
  <c r="BH260" i="2"/>
  <c r="BG260" i="2"/>
  <c r="BF260" i="2"/>
  <c r="T260" i="2"/>
  <c r="R260" i="2"/>
  <c r="P260" i="2"/>
  <c r="BI259" i="2"/>
  <c r="BH259" i="2"/>
  <c r="BG259" i="2"/>
  <c r="BF259" i="2"/>
  <c r="T259" i="2"/>
  <c r="R259" i="2"/>
  <c r="P259" i="2"/>
  <c r="BI258" i="2"/>
  <c r="BH258" i="2"/>
  <c r="BG258" i="2"/>
  <c r="BF258" i="2"/>
  <c r="T258" i="2"/>
  <c r="R258" i="2"/>
  <c r="P258" i="2"/>
  <c r="BI257" i="2"/>
  <c r="BH257" i="2"/>
  <c r="BG257" i="2"/>
  <c r="BF257" i="2"/>
  <c r="T257" i="2"/>
  <c r="R257" i="2"/>
  <c r="P257" i="2"/>
  <c r="BI256" i="2"/>
  <c r="BH256" i="2"/>
  <c r="BG256" i="2"/>
  <c r="BF256" i="2"/>
  <c r="T256" i="2"/>
  <c r="R256" i="2"/>
  <c r="P256" i="2"/>
  <c r="BI255" i="2"/>
  <c r="BH255" i="2"/>
  <c r="BG255" i="2"/>
  <c r="BF255" i="2"/>
  <c r="T255" i="2"/>
  <c r="R255" i="2"/>
  <c r="P255" i="2"/>
  <c r="BI251" i="2"/>
  <c r="BH251" i="2"/>
  <c r="BG251" i="2"/>
  <c r="BF251" i="2"/>
  <c r="T251" i="2"/>
  <c r="R251" i="2"/>
  <c r="P251" i="2"/>
  <c r="BI250" i="2"/>
  <c r="BH250" i="2"/>
  <c r="BG250" i="2"/>
  <c r="BF250" i="2"/>
  <c r="T250" i="2"/>
  <c r="R250" i="2"/>
  <c r="P250" i="2"/>
  <c r="BI249" i="2"/>
  <c r="BH249" i="2"/>
  <c r="BG249" i="2"/>
  <c r="BF249" i="2"/>
  <c r="T249" i="2"/>
  <c r="R249" i="2"/>
  <c r="P249" i="2"/>
  <c r="BI248" i="2"/>
  <c r="BH248" i="2"/>
  <c r="BG248" i="2"/>
  <c r="BF248" i="2"/>
  <c r="T248" i="2"/>
  <c r="R248" i="2"/>
  <c r="P248" i="2"/>
  <c r="BI247" i="2"/>
  <c r="BH247" i="2"/>
  <c r="BG247" i="2"/>
  <c r="BF247" i="2"/>
  <c r="T247" i="2"/>
  <c r="R247" i="2"/>
  <c r="P247" i="2"/>
  <c r="BI246" i="2"/>
  <c r="BH246" i="2"/>
  <c r="BG246" i="2"/>
  <c r="BF246" i="2"/>
  <c r="T246" i="2"/>
  <c r="R246" i="2"/>
  <c r="P246" i="2"/>
  <c r="BI245" i="2"/>
  <c r="BH245" i="2"/>
  <c r="BG245" i="2"/>
  <c r="BF245" i="2"/>
  <c r="T245" i="2"/>
  <c r="R245" i="2"/>
  <c r="P245" i="2"/>
  <c r="BI244" i="2"/>
  <c r="BH244" i="2"/>
  <c r="BG244" i="2"/>
  <c r="BF244" i="2"/>
  <c r="T244" i="2"/>
  <c r="R244" i="2"/>
  <c r="P244" i="2"/>
  <c r="BI243" i="2"/>
  <c r="BH243" i="2"/>
  <c r="BG243" i="2"/>
  <c r="BF243" i="2"/>
  <c r="T243" i="2"/>
  <c r="R243" i="2"/>
  <c r="P243" i="2"/>
  <c r="BI242" i="2"/>
  <c r="BH242" i="2"/>
  <c r="BG242" i="2"/>
  <c r="BF242" i="2"/>
  <c r="T242" i="2"/>
  <c r="R242" i="2"/>
  <c r="P242" i="2"/>
  <c r="BI241" i="2"/>
  <c r="BH241" i="2"/>
  <c r="BG241" i="2"/>
  <c r="BF241" i="2"/>
  <c r="T241" i="2"/>
  <c r="R241" i="2"/>
  <c r="P241" i="2"/>
  <c r="BI239" i="2"/>
  <c r="BH239" i="2"/>
  <c r="BG239" i="2"/>
  <c r="BF239" i="2"/>
  <c r="T239" i="2"/>
  <c r="R239" i="2"/>
  <c r="P239" i="2"/>
  <c r="BI238" i="2"/>
  <c r="BH238" i="2"/>
  <c r="BG238" i="2"/>
  <c r="BF238" i="2"/>
  <c r="T238" i="2"/>
  <c r="R238" i="2"/>
  <c r="P238" i="2"/>
  <c r="BI237" i="2"/>
  <c r="BH237" i="2"/>
  <c r="BG237" i="2"/>
  <c r="BF237" i="2"/>
  <c r="T237" i="2"/>
  <c r="R237" i="2"/>
  <c r="P237" i="2"/>
  <c r="BI236" i="2"/>
  <c r="BH236" i="2"/>
  <c r="BG236" i="2"/>
  <c r="BF236" i="2"/>
  <c r="T236" i="2"/>
  <c r="R236" i="2"/>
  <c r="P236" i="2"/>
  <c r="BI235" i="2"/>
  <c r="BH235" i="2"/>
  <c r="BG235" i="2"/>
  <c r="BF235" i="2"/>
  <c r="T235" i="2"/>
  <c r="R235" i="2"/>
  <c r="P235" i="2"/>
  <c r="BI234" i="2"/>
  <c r="BH234" i="2"/>
  <c r="BG234" i="2"/>
  <c r="BF234" i="2"/>
  <c r="T234" i="2"/>
  <c r="R234" i="2"/>
  <c r="P234" i="2"/>
  <c r="BI233" i="2"/>
  <c r="BH233" i="2"/>
  <c r="BG233" i="2"/>
  <c r="BF233" i="2"/>
  <c r="T233" i="2"/>
  <c r="R233" i="2"/>
  <c r="P233" i="2"/>
  <c r="BI232" i="2"/>
  <c r="BH232" i="2"/>
  <c r="BG232" i="2"/>
  <c r="BF232" i="2"/>
  <c r="T232" i="2"/>
  <c r="R232" i="2"/>
  <c r="P232" i="2"/>
  <c r="BI231" i="2"/>
  <c r="BH231" i="2"/>
  <c r="BG231" i="2"/>
  <c r="BF231" i="2"/>
  <c r="T231" i="2"/>
  <c r="R231" i="2"/>
  <c r="P231" i="2"/>
  <c r="BI225" i="2"/>
  <c r="BH225" i="2"/>
  <c r="BG225" i="2"/>
  <c r="BF225" i="2"/>
  <c r="T225" i="2"/>
  <c r="R225" i="2"/>
  <c r="P225" i="2"/>
  <c r="BI220" i="2"/>
  <c r="BH220" i="2"/>
  <c r="BG220" i="2"/>
  <c r="BF220" i="2"/>
  <c r="T220" i="2"/>
  <c r="R220" i="2"/>
  <c r="P220" i="2"/>
  <c r="BI213" i="2"/>
  <c r="BH213" i="2"/>
  <c r="BG213" i="2"/>
  <c r="BF213" i="2"/>
  <c r="T213" i="2"/>
  <c r="R213" i="2"/>
  <c r="P213" i="2"/>
  <c r="BI212" i="2"/>
  <c r="BH212" i="2"/>
  <c r="BG212" i="2"/>
  <c r="BF212" i="2"/>
  <c r="T212" i="2"/>
  <c r="R212" i="2"/>
  <c r="P212" i="2"/>
  <c r="BI211" i="2"/>
  <c r="BH211" i="2"/>
  <c r="BG211" i="2"/>
  <c r="BF211" i="2"/>
  <c r="T211" i="2"/>
  <c r="R211" i="2"/>
  <c r="P211" i="2"/>
  <c r="BI205" i="2"/>
  <c r="BH205" i="2"/>
  <c r="BG205" i="2"/>
  <c r="BF205" i="2"/>
  <c r="T205" i="2"/>
  <c r="R205" i="2"/>
  <c r="P205" i="2"/>
  <c r="BI201" i="2"/>
  <c r="BH201" i="2"/>
  <c r="BG201" i="2"/>
  <c r="BF201" i="2"/>
  <c r="T201" i="2"/>
  <c r="T200" i="2" s="1"/>
  <c r="R201" i="2"/>
  <c r="R200" i="2"/>
  <c r="P201" i="2"/>
  <c r="P200" i="2" s="1"/>
  <c r="BI197" i="2"/>
  <c r="BH197" i="2"/>
  <c r="BG197" i="2"/>
  <c r="BF197" i="2"/>
  <c r="T197" i="2"/>
  <c r="T196" i="2" s="1"/>
  <c r="R197" i="2"/>
  <c r="R196" i="2" s="1"/>
  <c r="P197" i="2"/>
  <c r="P196" i="2" s="1"/>
  <c r="BI192" i="2"/>
  <c r="BH192" i="2"/>
  <c r="BG192" i="2"/>
  <c r="BF192" i="2"/>
  <c r="T192" i="2"/>
  <c r="R192" i="2"/>
  <c r="P192" i="2"/>
  <c r="BI191" i="2"/>
  <c r="BH191" i="2"/>
  <c r="BG191" i="2"/>
  <c r="BF191" i="2"/>
  <c r="T191" i="2"/>
  <c r="R191" i="2"/>
  <c r="P191" i="2"/>
  <c r="BI187" i="2"/>
  <c r="BH187" i="2"/>
  <c r="BG187" i="2"/>
  <c r="BF187" i="2"/>
  <c r="T187" i="2"/>
  <c r="R187" i="2"/>
  <c r="P187" i="2"/>
  <c r="BI186" i="2"/>
  <c r="BH186" i="2"/>
  <c r="BG186" i="2"/>
  <c r="BF186" i="2"/>
  <c r="T186" i="2"/>
  <c r="R186" i="2"/>
  <c r="P186" i="2"/>
  <c r="BI184" i="2"/>
  <c r="BH184" i="2"/>
  <c r="BG184" i="2"/>
  <c r="BF184" i="2"/>
  <c r="T184" i="2"/>
  <c r="R184" i="2"/>
  <c r="P184" i="2"/>
  <c r="BI182" i="2"/>
  <c r="BH182" i="2"/>
  <c r="BG182" i="2"/>
  <c r="BF182" i="2"/>
  <c r="T182" i="2"/>
  <c r="R182" i="2"/>
  <c r="P182" i="2"/>
  <c r="BI179" i="2"/>
  <c r="BH179" i="2"/>
  <c r="BG179" i="2"/>
  <c r="BF179" i="2"/>
  <c r="T179" i="2"/>
  <c r="R179" i="2"/>
  <c r="P179" i="2"/>
  <c r="BI176" i="2"/>
  <c r="BH176" i="2"/>
  <c r="BG176" i="2"/>
  <c r="BF176" i="2"/>
  <c r="T176" i="2"/>
  <c r="R176" i="2"/>
  <c r="P176" i="2"/>
  <c r="BI172" i="2"/>
  <c r="BH172" i="2"/>
  <c r="BG172" i="2"/>
  <c r="BF172" i="2"/>
  <c r="T172" i="2"/>
  <c r="R172" i="2"/>
  <c r="P172" i="2"/>
  <c r="BI171" i="2"/>
  <c r="BH171" i="2"/>
  <c r="BG171" i="2"/>
  <c r="BF171" i="2"/>
  <c r="T171" i="2"/>
  <c r="R171" i="2"/>
  <c r="P171" i="2"/>
  <c r="BI164" i="2"/>
  <c r="BH164" i="2"/>
  <c r="BG164" i="2"/>
  <c r="BF164" i="2"/>
  <c r="T164" i="2"/>
  <c r="R164" i="2"/>
  <c r="P164" i="2"/>
  <c r="BI160" i="2"/>
  <c r="BH160" i="2"/>
  <c r="BG160" i="2"/>
  <c r="BF160" i="2"/>
  <c r="T160" i="2"/>
  <c r="R160" i="2"/>
  <c r="P160" i="2"/>
  <c r="BI156" i="2"/>
  <c r="BH156" i="2"/>
  <c r="BG156" i="2"/>
  <c r="BF156" i="2"/>
  <c r="T156" i="2"/>
  <c r="R156" i="2"/>
  <c r="P156" i="2"/>
  <c r="BI155" i="2"/>
  <c r="BH155" i="2"/>
  <c r="BG155" i="2"/>
  <c r="BF155" i="2"/>
  <c r="T155" i="2"/>
  <c r="R155" i="2"/>
  <c r="P155" i="2"/>
  <c r="BI152" i="2"/>
  <c r="BH152" i="2"/>
  <c r="BG152" i="2"/>
  <c r="BF152" i="2"/>
  <c r="T152" i="2"/>
  <c r="R152" i="2"/>
  <c r="P152" i="2"/>
  <c r="BI151" i="2"/>
  <c r="BH151" i="2"/>
  <c r="BG151" i="2"/>
  <c r="BF151" i="2"/>
  <c r="T151" i="2"/>
  <c r="R151" i="2"/>
  <c r="P151" i="2"/>
  <c r="BI143" i="2"/>
  <c r="BH143" i="2"/>
  <c r="BG143" i="2"/>
  <c r="BF143" i="2"/>
  <c r="T143" i="2"/>
  <c r="R143" i="2"/>
  <c r="P143" i="2"/>
  <c r="BI142" i="2"/>
  <c r="BH142" i="2"/>
  <c r="BG142" i="2"/>
  <c r="BF142" i="2"/>
  <c r="T142" i="2"/>
  <c r="R142" i="2"/>
  <c r="P142" i="2"/>
  <c r="BI138" i="2"/>
  <c r="BH138" i="2"/>
  <c r="BG138" i="2"/>
  <c r="BF138" i="2"/>
  <c r="T138" i="2"/>
  <c r="R138" i="2"/>
  <c r="P138" i="2"/>
  <c r="BI134" i="2"/>
  <c r="BH134" i="2"/>
  <c r="BG134" i="2"/>
  <c r="BF134" i="2"/>
  <c r="T134" i="2"/>
  <c r="R134" i="2"/>
  <c r="P134" i="2"/>
  <c r="BI133" i="2"/>
  <c r="BH133" i="2"/>
  <c r="BG133" i="2"/>
  <c r="BF133" i="2"/>
  <c r="T133" i="2"/>
  <c r="R133" i="2"/>
  <c r="P133" i="2"/>
  <c r="BI129" i="2"/>
  <c r="BH129" i="2"/>
  <c r="BG129" i="2"/>
  <c r="BF129" i="2"/>
  <c r="T129" i="2"/>
  <c r="R129" i="2"/>
  <c r="P129" i="2"/>
  <c r="F120" i="2"/>
  <c r="E118" i="2"/>
  <c r="F89" i="2"/>
  <c r="E87" i="2"/>
  <c r="J24" i="2"/>
  <c r="E24" i="2"/>
  <c r="J92" i="2" s="1"/>
  <c r="J23" i="2"/>
  <c r="J21" i="2"/>
  <c r="E21" i="2"/>
  <c r="J122" i="2"/>
  <c r="J20" i="2"/>
  <c r="J18" i="2"/>
  <c r="E18" i="2"/>
  <c r="F123" i="2"/>
  <c r="J17" i="2"/>
  <c r="J15" i="2"/>
  <c r="E15" i="2"/>
  <c r="F91" i="2" s="1"/>
  <c r="J14" i="2"/>
  <c r="J12" i="2"/>
  <c r="J120" i="2" s="1"/>
  <c r="E7" i="2"/>
  <c r="E116" i="2" s="1"/>
  <c r="L90" i="1"/>
  <c r="AM90" i="1"/>
  <c r="AM89" i="1"/>
  <c r="L89" i="1"/>
  <c r="AM87" i="1"/>
  <c r="L87" i="1"/>
  <c r="L85" i="1"/>
  <c r="L84" i="1"/>
  <c r="BK209" i="3"/>
  <c r="J208" i="3"/>
  <c r="J194" i="3"/>
  <c r="J192" i="3"/>
  <c r="BK189" i="3"/>
  <c r="J183" i="3"/>
  <c r="BK181" i="3"/>
  <c r="BK180" i="3"/>
  <c r="BK175" i="3"/>
  <c r="J147" i="3"/>
  <c r="BK146" i="3"/>
  <c r="J136" i="3"/>
  <c r="J127" i="3"/>
  <c r="BK276" i="2"/>
  <c r="BK273" i="2"/>
  <c r="BK268" i="2"/>
  <c r="BK262" i="2"/>
  <c r="BK258" i="2"/>
  <c r="J256" i="2"/>
  <c r="J250" i="2"/>
  <c r="BK245" i="2"/>
  <c r="BK244" i="2"/>
  <c r="BK241" i="2"/>
  <c r="J238" i="2"/>
  <c r="J237" i="2"/>
  <c r="BK232" i="2"/>
  <c r="J231" i="2"/>
  <c r="J220" i="2"/>
  <c r="J184" i="2"/>
  <c r="BK172" i="2"/>
  <c r="J152" i="2"/>
  <c r="BK143" i="2"/>
  <c r="J133" i="2"/>
  <c r="BK212" i="3"/>
  <c r="J197" i="3"/>
  <c r="BK194" i="3"/>
  <c r="BK188" i="3"/>
  <c r="J187" i="3"/>
  <c r="J182" i="3"/>
  <c r="J180" i="3"/>
  <c r="J175" i="3"/>
  <c r="BK135" i="3"/>
  <c r="J247" i="2"/>
  <c r="BK246" i="2"/>
  <c r="J243" i="2"/>
  <c r="J239" i="2"/>
  <c r="BK236" i="2"/>
  <c r="J234" i="2"/>
  <c r="BK231" i="2"/>
  <c r="BK211" i="2"/>
  <c r="J191" i="2"/>
  <c r="BK179" i="2"/>
  <c r="J176" i="2"/>
  <c r="J172" i="2"/>
  <c r="BK171" i="2"/>
  <c r="J160" i="2"/>
  <c r="BK152" i="2"/>
  <c r="BK133" i="2"/>
  <c r="J129" i="2"/>
  <c r="AS94" i="1"/>
  <c r="BK192" i="3"/>
  <c r="J189" i="3"/>
  <c r="J188" i="3"/>
  <c r="BK182" i="3"/>
  <c r="J141" i="3"/>
  <c r="BK140" i="3"/>
  <c r="BK131" i="3"/>
  <c r="BK272" i="2"/>
  <c r="J261" i="2"/>
  <c r="J259" i="2"/>
  <c r="BK256" i="2"/>
  <c r="BK255" i="2"/>
  <c r="BK249" i="2"/>
  <c r="J246" i="2"/>
  <c r="J245" i="2"/>
  <c r="J242" i="2"/>
  <c r="BK239" i="2"/>
  <c r="BK234" i="2"/>
  <c r="BK220" i="2"/>
  <c r="BK213" i="2"/>
  <c r="BK205" i="2"/>
  <c r="BK197" i="2"/>
  <c r="BK176" i="2"/>
  <c r="J171" i="2"/>
  <c r="BK160" i="2"/>
  <c r="J155" i="2"/>
  <c r="J134" i="2"/>
  <c r="J140" i="3"/>
  <c r="BK130" i="3"/>
  <c r="BK127" i="3"/>
  <c r="J263" i="2"/>
  <c r="J260" i="2"/>
  <c r="J258" i="2"/>
  <c r="BK250" i="2"/>
  <c r="BK247" i="2"/>
  <c r="BK243" i="2"/>
  <c r="BK238" i="2"/>
  <c r="J232" i="2"/>
  <c r="J205" i="2"/>
  <c r="J197" i="2"/>
  <c r="J192" i="2"/>
  <c r="BK187" i="2"/>
  <c r="J186" i="2"/>
  <c r="BK155" i="2"/>
  <c r="J151" i="2"/>
  <c r="J142" i="2"/>
  <c r="BK210" i="3"/>
  <c r="BK208" i="3"/>
  <c r="J207" i="3"/>
  <c r="J203" i="3"/>
  <c r="J202" i="3"/>
  <c r="J181" i="3"/>
  <c r="J178" i="3"/>
  <c r="BK176" i="3"/>
  <c r="J170" i="3"/>
  <c r="J162" i="3"/>
  <c r="J155" i="3"/>
  <c r="J142" i="3"/>
  <c r="J137" i="3"/>
  <c r="J131" i="3"/>
  <c r="J272" i="2"/>
  <c r="J269" i="2"/>
  <c r="J268" i="2"/>
  <c r="BK263" i="2"/>
  <c r="J262" i="2"/>
  <c r="BK260" i="2"/>
  <c r="BK259" i="2"/>
  <c r="J257" i="2"/>
  <c r="J255" i="2"/>
  <c r="BK251" i="2"/>
  <c r="BK248" i="2"/>
  <c r="BK242" i="2"/>
  <c r="BK235" i="2"/>
  <c r="J211" i="2"/>
  <c r="BK201" i="2"/>
  <c r="BK186" i="2"/>
  <c r="BK164" i="2"/>
  <c r="J143" i="2"/>
  <c r="BK138" i="2"/>
  <c r="BK129" i="2"/>
  <c r="J210" i="3"/>
  <c r="J209" i="3"/>
  <c r="BK203" i="3"/>
  <c r="BK191" i="3"/>
  <c r="BK190" i="3"/>
  <c r="BK183" i="3"/>
  <c r="BK179" i="3"/>
  <c r="J176" i="3"/>
  <c r="BK170" i="3"/>
  <c r="BK165" i="3"/>
  <c r="BK158" i="3"/>
  <c r="BK155" i="3"/>
  <c r="J146" i="3"/>
  <c r="J135" i="3"/>
  <c r="BK274" i="2"/>
  <c r="J251" i="2"/>
  <c r="J248" i="2"/>
  <c r="J235" i="2"/>
  <c r="J233" i="2"/>
  <c r="J225" i="2"/>
  <c r="J213" i="2"/>
  <c r="BK212" i="2"/>
  <c r="BK191" i="2"/>
  <c r="BK182" i="2"/>
  <c r="J179" i="2"/>
  <c r="BK207" i="3"/>
  <c r="BK202" i="3"/>
  <c r="BK197" i="3"/>
  <c r="J191" i="3"/>
  <c r="J190" i="3"/>
  <c r="BK187" i="3"/>
  <c r="BK174" i="3"/>
  <c r="J165" i="3"/>
  <c r="J151" i="3"/>
  <c r="BK147" i="3"/>
  <c r="BK141" i="3"/>
  <c r="BK137" i="3"/>
  <c r="J276" i="2"/>
  <c r="J274" i="2"/>
  <c r="J273" i="2"/>
  <c r="BK269" i="2"/>
  <c r="BK261" i="2"/>
  <c r="BK257" i="2"/>
  <c r="J249" i="2"/>
  <c r="J244" i="2"/>
  <c r="J241" i="2"/>
  <c r="BK237" i="2"/>
  <c r="J236" i="2"/>
  <c r="BK233" i="2"/>
  <c r="J212" i="2"/>
  <c r="J201" i="2"/>
  <c r="BK192" i="2"/>
  <c r="J182" i="2"/>
  <c r="J164" i="2"/>
  <c r="J156" i="2"/>
  <c r="BK142" i="2"/>
  <c r="J138" i="2"/>
  <c r="BK134" i="2"/>
  <c r="J212" i="3"/>
  <c r="J179" i="3"/>
  <c r="BK178" i="3"/>
  <c r="J174" i="3"/>
  <c r="BK162" i="3"/>
  <c r="J158" i="3"/>
  <c r="BK151" i="3"/>
  <c r="BK142" i="3"/>
  <c r="BK136" i="3"/>
  <c r="J130" i="3"/>
  <c r="BK225" i="2"/>
  <c r="J187" i="2"/>
  <c r="BK184" i="2"/>
  <c r="BK156" i="2"/>
  <c r="BK151" i="2"/>
  <c r="R177" i="3" l="1"/>
  <c r="R201" i="3"/>
  <c r="P128" i="2"/>
  <c r="BK185" i="2"/>
  <c r="J185" i="2" s="1"/>
  <c r="J99" i="2" s="1"/>
  <c r="P126" i="3"/>
  <c r="BK169" i="3"/>
  <c r="J169" i="3"/>
  <c r="J100" i="3"/>
  <c r="P169" i="3"/>
  <c r="R169" i="3"/>
  <c r="P201" i="3"/>
  <c r="BK126" i="3"/>
  <c r="BK193" i="3"/>
  <c r="J193" i="3"/>
  <c r="J102" i="3" s="1"/>
  <c r="R128" i="2"/>
  <c r="R127" i="2" s="1"/>
  <c r="R126" i="2" s="1"/>
  <c r="P185" i="2"/>
  <c r="T185" i="2"/>
  <c r="T127" i="2" s="1"/>
  <c r="T126" i="2" s="1"/>
  <c r="P204" i="2"/>
  <c r="T204" i="2"/>
  <c r="P224" i="2"/>
  <c r="T224" i="2"/>
  <c r="P240" i="2"/>
  <c r="T240" i="2"/>
  <c r="P267" i="2"/>
  <c r="R267" i="2"/>
  <c r="BK177" i="3"/>
  <c r="J177" i="3" s="1"/>
  <c r="J101" i="3" s="1"/>
  <c r="T201" i="3"/>
  <c r="T128" i="2"/>
  <c r="R185" i="2"/>
  <c r="BK204" i="2"/>
  <c r="J204" i="2"/>
  <c r="J102" i="2" s="1"/>
  <c r="R204" i="2"/>
  <c r="BK224" i="2"/>
  <c r="J224" i="2" s="1"/>
  <c r="J103" i="2" s="1"/>
  <c r="R224" i="2"/>
  <c r="BK240" i="2"/>
  <c r="J240" i="2"/>
  <c r="J104" i="2" s="1"/>
  <c r="R240" i="2"/>
  <c r="BK267" i="2"/>
  <c r="J267" i="2"/>
  <c r="J105" i="2" s="1"/>
  <c r="T267" i="2"/>
  <c r="R126" i="3"/>
  <c r="R125" i="3" s="1"/>
  <c r="R124" i="3" s="1"/>
  <c r="T169" i="3"/>
  <c r="T193" i="3"/>
  <c r="T126" i="3"/>
  <c r="R193" i="3"/>
  <c r="P177" i="3"/>
  <c r="BK201" i="3"/>
  <c r="J201" i="3"/>
  <c r="J103" i="3" s="1"/>
  <c r="BK128" i="2"/>
  <c r="T177" i="3"/>
  <c r="P193" i="3"/>
  <c r="J123" i="2"/>
  <c r="BE134" i="2"/>
  <c r="BE142" i="2"/>
  <c r="BE164" i="2"/>
  <c r="BE205" i="2"/>
  <c r="BE231" i="2"/>
  <c r="BE232" i="2"/>
  <c r="J121" i="3"/>
  <c r="BE180" i="3"/>
  <c r="J89" i="2"/>
  <c r="BE151" i="2"/>
  <c r="BE176" i="2"/>
  <c r="BE248" i="2"/>
  <c r="BE268" i="2"/>
  <c r="BE272" i="2"/>
  <c r="BE274" i="2"/>
  <c r="E85" i="3"/>
  <c r="F121" i="3"/>
  <c r="BE158" i="3"/>
  <c r="BE175" i="3"/>
  <c r="BE179" i="3"/>
  <c r="BE194" i="3"/>
  <c r="BE208" i="3"/>
  <c r="BE210" i="3"/>
  <c r="BK164" i="3"/>
  <c r="J164" i="3"/>
  <c r="J99" i="3" s="1"/>
  <c r="E85" i="2"/>
  <c r="BE133" i="2"/>
  <c r="BE152" i="2"/>
  <c r="BE155" i="2"/>
  <c r="BE160" i="2"/>
  <c r="BE201" i="2"/>
  <c r="BE211" i="2"/>
  <c r="BE239" i="2"/>
  <c r="BE241" i="2"/>
  <c r="BE263" i="2"/>
  <c r="BE276" i="2"/>
  <c r="J120" i="3"/>
  <c r="BE130" i="3"/>
  <c r="BE178" i="3"/>
  <c r="BE189" i="3"/>
  <c r="BE202" i="3"/>
  <c r="BE192" i="2"/>
  <c r="BE197" i="2"/>
  <c r="BE213" i="2"/>
  <c r="BE237" i="2"/>
  <c r="BE246" i="2"/>
  <c r="BE247" i="2"/>
  <c r="BE256" i="2"/>
  <c r="BE258" i="2"/>
  <c r="BE261" i="2"/>
  <c r="BE273" i="2"/>
  <c r="BK275" i="2"/>
  <c r="J275" i="2"/>
  <c r="J106" i="2"/>
  <c r="F91" i="3"/>
  <c r="BE190" i="3"/>
  <c r="BE191" i="3"/>
  <c r="BE197" i="3"/>
  <c r="F92" i="2"/>
  <c r="BE156" i="2"/>
  <c r="BE171" i="2"/>
  <c r="BE172" i="2"/>
  <c r="BE220" i="2"/>
  <c r="BE225" i="2"/>
  <c r="BE234" i="2"/>
  <c r="BE244" i="2"/>
  <c r="BE257" i="2"/>
  <c r="BE259" i="2"/>
  <c r="BE269" i="2"/>
  <c r="BK196" i="2"/>
  <c r="J196" i="2"/>
  <c r="J100" i="2"/>
  <c r="BK200" i="2"/>
  <c r="J200" i="2"/>
  <c r="J101" i="2" s="1"/>
  <c r="J89" i="3"/>
  <c r="BE131" i="3"/>
  <c r="BE147" i="3"/>
  <c r="BE151" i="3"/>
  <c r="BE174" i="3"/>
  <c r="BE212" i="3"/>
  <c r="J91" i="2"/>
  <c r="F122" i="2"/>
  <c r="BE129" i="2"/>
  <c r="BE143" i="2"/>
  <c r="BE182" i="2"/>
  <c r="BE184" i="2"/>
  <c r="BE186" i="2"/>
  <c r="BE187" i="2"/>
  <c r="BE212" i="2"/>
  <c r="BE236" i="2"/>
  <c r="BE238" i="2"/>
  <c r="BE260" i="2"/>
  <c r="BE135" i="3"/>
  <c r="BE136" i="3"/>
  <c r="BE181" i="3"/>
  <c r="BE187" i="3"/>
  <c r="BK211" i="3"/>
  <c r="J211" i="3" s="1"/>
  <c r="J104" i="3" s="1"/>
  <c r="BE242" i="2"/>
  <c r="BE245" i="2"/>
  <c r="BE250" i="2"/>
  <c r="BE251" i="2"/>
  <c r="BE255" i="2"/>
  <c r="BE127" i="3"/>
  <c r="BE137" i="3"/>
  <c r="BE140" i="3"/>
  <c r="BE141" i="3"/>
  <c r="BE142" i="3"/>
  <c r="BE146" i="3"/>
  <c r="BE162" i="3"/>
  <c r="BE165" i="3"/>
  <c r="BE176" i="3"/>
  <c r="BE183" i="3"/>
  <c r="BE192" i="3"/>
  <c r="BE209" i="3"/>
  <c r="BE138" i="2"/>
  <c r="BE179" i="2"/>
  <c r="BE191" i="2"/>
  <c r="BE233" i="2"/>
  <c r="BE235" i="2"/>
  <c r="BE243" i="2"/>
  <c r="BE249" i="2"/>
  <c r="BE262" i="2"/>
  <c r="BE155" i="3"/>
  <c r="BE170" i="3"/>
  <c r="BE182" i="3"/>
  <c r="BE188" i="3"/>
  <c r="BE203" i="3"/>
  <c r="BE207" i="3"/>
  <c r="F37" i="2"/>
  <c r="BD95" i="1" s="1"/>
  <c r="F35" i="3"/>
  <c r="BB96" i="1" s="1"/>
  <c r="F35" i="2"/>
  <c r="BB95" i="1"/>
  <c r="F37" i="3"/>
  <c r="BD96" i="1" s="1"/>
  <c r="J34" i="3"/>
  <c r="AW96" i="1" s="1"/>
  <c r="F34" i="3"/>
  <c r="BA96" i="1"/>
  <c r="F36" i="2"/>
  <c r="BC95" i="1" s="1"/>
  <c r="F34" i="2"/>
  <c r="BA95" i="1" s="1"/>
  <c r="J34" i="2"/>
  <c r="AW95" i="1"/>
  <c r="F36" i="3"/>
  <c r="BC96" i="1" s="1"/>
  <c r="BK125" i="3" l="1"/>
  <c r="BK124" i="3"/>
  <c r="J124" i="3" s="1"/>
  <c r="J96" i="3" s="1"/>
  <c r="P125" i="3"/>
  <c r="P124" i="3"/>
  <c r="AU96" i="1" s="1"/>
  <c r="BK127" i="2"/>
  <c r="BK126" i="2" s="1"/>
  <c r="J126" i="2" s="1"/>
  <c r="J96" i="2" s="1"/>
  <c r="P127" i="2"/>
  <c r="P126" i="2" s="1"/>
  <c r="AU95" i="1" s="1"/>
  <c r="T125" i="3"/>
  <c r="T124" i="3"/>
  <c r="J128" i="2"/>
  <c r="J98" i="2"/>
  <c r="J126" i="3"/>
  <c r="J98" i="3"/>
  <c r="BD94" i="1"/>
  <c r="W33" i="1"/>
  <c r="F33" i="2"/>
  <c r="AZ95" i="1"/>
  <c r="F33" i="3"/>
  <c r="AZ96" i="1"/>
  <c r="BA94" i="1"/>
  <c r="AW94" i="1"/>
  <c r="AK30" i="1" s="1"/>
  <c r="J33" i="2"/>
  <c r="AV95" i="1" s="1"/>
  <c r="AT95" i="1" s="1"/>
  <c r="BB94" i="1"/>
  <c r="AX94" i="1"/>
  <c r="J33" i="3"/>
  <c r="AV96" i="1"/>
  <c r="AT96" i="1"/>
  <c r="BC94" i="1"/>
  <c r="AY94" i="1" s="1"/>
  <c r="J127" i="2" l="1"/>
  <c r="J97" i="2"/>
  <c r="J125" i="3"/>
  <c r="J97" i="3" s="1"/>
  <c r="AZ94" i="1"/>
  <c r="W29" i="1"/>
  <c r="AU94" i="1"/>
  <c r="W30" i="1"/>
  <c r="W32" i="1"/>
  <c r="J30" i="2"/>
  <c r="AG95" i="1"/>
  <c r="AN95" i="1"/>
  <c r="W31" i="1"/>
  <c r="J30" i="3"/>
  <c r="AG96" i="1"/>
  <c r="AN96" i="1" s="1"/>
  <c r="J39" i="3" l="1"/>
  <c r="J39" i="2"/>
  <c r="AV94" i="1"/>
  <c r="AK29" i="1"/>
  <c r="AG94" i="1"/>
  <c r="AK26" i="1"/>
  <c r="AK35" i="1" l="1"/>
  <c r="AT94" i="1"/>
  <c r="AN94" i="1" l="1"/>
</calcChain>
</file>

<file path=xl/sharedStrings.xml><?xml version="1.0" encoding="utf-8"?>
<sst xmlns="http://schemas.openxmlformats.org/spreadsheetml/2006/main" count="3029" uniqueCount="553">
  <si>
    <t>Export Komplet</t>
  </si>
  <si>
    <t/>
  </si>
  <si>
    <t>2.0</t>
  </si>
  <si>
    <t>ZAMOK</t>
  </si>
  <si>
    <t>False</t>
  </si>
  <si>
    <t>{3eb82660-4345-4af3-b6e0-502660f3da2c}</t>
  </si>
  <si>
    <t>0,01</t>
  </si>
  <si>
    <t>21</t>
  </si>
  <si>
    <t>15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</si>
  <si>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</si>
  <si>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</si>
  <si>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</si>
  <si>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</si>
  <si>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</si>
  <si>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Z711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</si>
  <si>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</si>
  <si>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</si>
  <si>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Úprava nádvoři za domem č.p. 217</t>
  </si>
  <si>
    <t>KSO:</t>
  </si>
  <si>
    <t>CC-CZ:</t>
  </si>
  <si>
    <t>Místo:</t>
  </si>
  <si>
    <t xml:space="preserve"> </t>
  </si>
  <si>
    <t>Datum:</t>
  </si>
  <si>
    <t>27. 1. 2020</t>
  </si>
  <si>
    <t>Zadavatel:</t>
  </si>
  <si>
    <t>IČ:</t>
  </si>
  <si>
    <t>DIČ:</t>
  </si>
  <si>
    <t>Uchazeč:</t>
  </si>
  <si>
    <t>Vyplň údaj</t>
  </si>
  <si>
    <t>Projektant: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</si>
  <si>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</si>
  <si>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</si>
  <si>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</si>
  <si>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</si>
  <si>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</si>
  <si>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</si>
  <si>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</si>
  <si>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</si>
  <si>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</si>
  <si>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</si>
  <si>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</si>
  <si>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</si>
  <si>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</si>
  <si>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</si>
  <si>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</si>
  <si>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</si>
  <si>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</si>
  <si>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</si>
  <si>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</si>
  <si>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</si>
  <si>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</si>
  <si>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</si>
  <si>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</si>
  <si>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</si>
  <si>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</si>
  <si>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</si>
  <si>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</si>
  <si>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</si>
  <si>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</si>
  <si>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</si>
  <si>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</si>
  <si>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</si>
  <si>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</si>
  <si>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</si>
  <si>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</si>
  <si>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</si>
  <si>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</si>
  <si>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</si>
  <si>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</si>
  <si>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</si>
  <si>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</si>
  <si>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</si>
  <si>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</si>
  <si>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</si>
  <si>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</si>
  <si>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</si>
  <si>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</si>
  <si>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</si>
  <si>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01</t>
  </si>
  <si>
    <t>Zpevněná plocha</t>
  </si>
  <si>
    <t>STA</t>
  </si>
  <si>
    <t>1</t>
  </si>
  <si>
    <t>{1d57b019-29dd-46ad-814e-7de4a8a76a08}</t>
  </si>
  <si>
    <t>2</t>
  </si>
  <si>
    <t>02</t>
  </si>
  <si>
    <t>Výměna potrubí kanalizace</t>
  </si>
  <si>
    <t>{391d7763-c67f-444b-8cf0-9dfa9b771bf7}</t>
  </si>
  <si>
    <t>KRYCÍ LIST SOUPISU PRACÍ</t>
  </si>
  <si>
    <t>Objekt:</t>
  </si>
  <si>
    <t>01 - Zpevněná plocha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</si>
  <si>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</si>
  <si>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</si>
  <si>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</si>
  <si>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</si>
  <si>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</si>
  <si>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</si>
  <si>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</si>
  <si>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2 - Zakládání</t>
  </si>
  <si>
    <t xml:space="preserve">    3 - Svislé a kompletní konstrukce</t>
  </si>
  <si>
    <t xml:space="preserve">    4 - Vodorovné konstrukce</t>
  </si>
  <si>
    <t xml:space="preserve">    5 - Komunikace pozemní</t>
  </si>
  <si>
    <t xml:space="preserve">    8 - Trubní vedení</t>
  </si>
  <si>
    <t xml:space="preserve">    9 - Ostatní konstrukce a práce, bourání</t>
  </si>
  <si>
    <t xml:space="preserve">    997 - Přesun sutě</t>
  </si>
  <si>
    <t xml:space="preserve">    998 - Přesun hmot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</si>
  <si>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</si>
  <si>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</si>
  <si>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</si>
  <si>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</si>
  <si>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</si>
  <si>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</si>
  <si>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</si>
  <si>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</si>
  <si>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</si>
  <si>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</si>
  <si>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</si>
  <si>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</si>
  <si>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</si>
  <si>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</si>
  <si>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</si>
  <si>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</si>
  <si>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</si>
  <si>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8</t>
  </si>
  <si>
    <t>K</t>
  </si>
  <si>
    <t>113106171</t>
  </si>
  <si>
    <t>Rozebrání dlažeb vozovek ze zámkové dlažby s ložem z kameniva ručně</t>
  </si>
  <si>
    <t>m2</t>
  </si>
  <si>
    <t>4</t>
  </si>
  <si>
    <t>1576943745</t>
  </si>
  <si>
    <t>VV</t>
  </si>
  <si>
    <t>Rozebrání napojení</t>
  </si>
  <si>
    <t>25,8</t>
  </si>
  <si>
    <t>Součet</t>
  </si>
  <si>
    <t>113107163</t>
  </si>
  <si>
    <t>Odstranění podkladu z kameniva drceného tl 300 mm strojně pl přes 50 do 200 m2</t>
  </si>
  <si>
    <t>-889168436</t>
  </si>
  <si>
    <t>113107172</t>
  </si>
  <si>
    <t>Odstranění podkladu z betonu prostého tl 300 mm strojně pl přes 50 do 200 m2</t>
  </si>
  <si>
    <t>1566141836</t>
  </si>
  <si>
    <t>Vybourání stávajících panelu</t>
  </si>
  <si>
    <t>192,5</t>
  </si>
  <si>
    <t>14</t>
  </si>
  <si>
    <t>122301101</t>
  </si>
  <si>
    <t>Odkopávky a prokopávky nezapažené v hornině tř. 4 objem do 100 m3</t>
  </si>
  <si>
    <t>m3</t>
  </si>
  <si>
    <t>880727399</t>
  </si>
  <si>
    <t>Výkop na zemní pláň</t>
  </si>
  <si>
    <t>192,5*0,3</t>
  </si>
  <si>
    <t>122301109</t>
  </si>
  <si>
    <t>Příplatek za lepivost u odkopávek nezapažených v hornině tř. 4</t>
  </si>
  <si>
    <t>1638763407</t>
  </si>
  <si>
    <t>3</t>
  </si>
  <si>
    <t>132301201</t>
  </si>
  <si>
    <t>Hloubení rýh š do 2000 mm v hornině tř. 4 objemu do 100 m3</t>
  </si>
  <si>
    <t>1249629318</t>
  </si>
  <si>
    <t>Výkop rýhy nové kanalizace</t>
  </si>
  <si>
    <t>9*1,5*0,8</t>
  </si>
  <si>
    <t>Výkop rýhy pro drenáž</t>
  </si>
  <si>
    <t>24,5*0,8*0,6</t>
  </si>
  <si>
    <t>Dopojení liniového žlabu na stávající dešťovou kanalizaci</t>
  </si>
  <si>
    <t>4*1*0,6</t>
  </si>
  <si>
    <t>132301209</t>
  </si>
  <si>
    <t>Příplatek za lepivost k hloubení rýh š do 2000 mm v hornině tř. 4</t>
  </si>
  <si>
    <t>187310307</t>
  </si>
  <si>
    <t>6</t>
  </si>
  <si>
    <t>161101101</t>
  </si>
  <si>
    <t>Svislé přemístění výkopku z horniny tř. 1 až 4 hl výkopu do 2,5 m</t>
  </si>
  <si>
    <t>1470339361</t>
  </si>
  <si>
    <t>57,75+24,96</t>
  </si>
  <si>
    <t>7</t>
  </si>
  <si>
    <t>162701105</t>
  </si>
  <si>
    <t>Vodorovné přemístění do 10000 m výkopku/sypaniny z horniny tř. 1 až 4</t>
  </si>
  <si>
    <t>1415628931</t>
  </si>
  <si>
    <t>9</t>
  </si>
  <si>
    <t>162701109</t>
  </si>
  <si>
    <t>Příplatek k vodorovnému přemístění výkopku/sypaniny z horniny tř. 1 až 4 ZKD 1000 m přes 10000 m</t>
  </si>
  <si>
    <t>-121697989</t>
  </si>
  <si>
    <t>Příplatek za dalších 12km</t>
  </si>
  <si>
    <t>82,71*12</t>
  </si>
  <si>
    <t>12</t>
  </si>
  <si>
    <t>171101121</t>
  </si>
  <si>
    <t>Uložení sypaniny z hornin nesoudržných kamenitých do násypů zhutněných</t>
  </si>
  <si>
    <t>60149442</t>
  </si>
  <si>
    <t xml:space="preserve">Násyp za opěrnou zdi </t>
  </si>
  <si>
    <t>1,8*1,8*0,5*18,5</t>
  </si>
  <si>
    <t>13</t>
  </si>
  <si>
    <t>M</t>
  </si>
  <si>
    <t>58331200</t>
  </si>
  <si>
    <t>štěrkopísek netříděný zásypový</t>
  </si>
  <si>
    <t>t</t>
  </si>
  <si>
    <t>-1174635478</t>
  </si>
  <si>
    <t>přepočet na t</t>
  </si>
  <si>
    <t>Zásap za opěrnou zeď</t>
  </si>
  <si>
    <t>19,247*2</t>
  </si>
  <si>
    <t>Zasýp nad potrubím v místě zpevněné plochy</t>
  </si>
  <si>
    <t>15*2</t>
  </si>
  <si>
    <t>10</t>
  </si>
  <si>
    <t>171201201</t>
  </si>
  <si>
    <t>Uložení sypaniny na skládky</t>
  </si>
  <si>
    <t>-382275035</t>
  </si>
  <si>
    <t>11</t>
  </si>
  <si>
    <t>171201211</t>
  </si>
  <si>
    <t>Poplatek za uložení stavebního odpadu - zeminy a kameniva na skládce</t>
  </si>
  <si>
    <t>54882175</t>
  </si>
  <si>
    <t>Přepočet na t</t>
  </si>
  <si>
    <t>82,71*1,8</t>
  </si>
  <si>
    <t>42</t>
  </si>
  <si>
    <t>174101101</t>
  </si>
  <si>
    <t>Zásyp jam, šachet rýh nebo kolem objektů sypaninou se zhutněním</t>
  </si>
  <si>
    <t>-754425900</t>
  </si>
  <si>
    <t>15*1*1</t>
  </si>
  <si>
    <t>40</t>
  </si>
  <si>
    <t>175151101</t>
  </si>
  <si>
    <t>Obsypání potrubí strojně sypaninou bez prohození, uloženou do 3 m</t>
  </si>
  <si>
    <t>298589554</t>
  </si>
  <si>
    <t>15*1*0,5</t>
  </si>
  <si>
    <t>41</t>
  </si>
  <si>
    <t>58337344</t>
  </si>
  <si>
    <t>štěrkopísek frakce 0/32</t>
  </si>
  <si>
    <t>5230185</t>
  </si>
  <si>
    <t>7,5*2 'Přepočtené koeficientem množství</t>
  </si>
  <si>
    <t>16</t>
  </si>
  <si>
    <t>181951102</t>
  </si>
  <si>
    <t>Úprava pláně v hornině tř. 1 až 4 se zhutněním</t>
  </si>
  <si>
    <t>-758579282</t>
  </si>
  <si>
    <t>Zakládání</t>
  </si>
  <si>
    <t>39</t>
  </si>
  <si>
    <t>212752213</t>
  </si>
  <si>
    <t>Trativod z drenážních trubek plastových flexibilních D do 160 mm včetně lože otevřený výkop</t>
  </si>
  <si>
    <t>m</t>
  </si>
  <si>
    <t>-437135373</t>
  </si>
  <si>
    <t>20</t>
  </si>
  <si>
    <t>274351121</t>
  </si>
  <si>
    <t>Zřízení bednění základových pasů rovného</t>
  </si>
  <si>
    <t>219300404</t>
  </si>
  <si>
    <t>Bednění základu zdi</t>
  </si>
  <si>
    <t>18,5*0,4*2</t>
  </si>
  <si>
    <t>274351122</t>
  </si>
  <si>
    <t>Odstranění bednění základových pasů rovného</t>
  </si>
  <si>
    <t>377742680</t>
  </si>
  <si>
    <t>22</t>
  </si>
  <si>
    <t>279311961</t>
  </si>
  <si>
    <t>Základová zeď z betonu prostého tř. C 25/30</t>
  </si>
  <si>
    <t>40826040</t>
  </si>
  <si>
    <t>Základ pod tvarovky</t>
  </si>
  <si>
    <t>18,5*0,4*0,5</t>
  </si>
  <si>
    <t>Svislé a kompletní konstrukce</t>
  </si>
  <si>
    <t>26</t>
  </si>
  <si>
    <t>327111126</t>
  </si>
  <si>
    <t>Zídka z betonových svahovek kolmá výšky přes 1,5 m šířky 500 mm - barevná</t>
  </si>
  <si>
    <t>81103602</t>
  </si>
  <si>
    <t>2,5*18,5</t>
  </si>
  <si>
    <t>Vodorovné konstrukce</t>
  </si>
  <si>
    <t>38</t>
  </si>
  <si>
    <t>451572111</t>
  </si>
  <si>
    <t>Lože pod potrubí otevřený výkop z kameniva drobného těženého</t>
  </si>
  <si>
    <t>-937708618</t>
  </si>
  <si>
    <t>15*0,6*0,1</t>
  </si>
  <si>
    <t>5</t>
  </si>
  <si>
    <t>Komunikace pozemní</t>
  </si>
  <si>
    <t>51</t>
  </si>
  <si>
    <t>564861111</t>
  </si>
  <si>
    <t>Podklad ze štěrkodrtě ŠD tl 200 mm</t>
  </si>
  <si>
    <t>1535186223</t>
  </si>
  <si>
    <t>Vrstva 0-32</t>
  </si>
  <si>
    <t>Vrstva 16-32</t>
  </si>
  <si>
    <t>68</t>
  </si>
  <si>
    <t>565155111</t>
  </si>
  <si>
    <t>Asfaltový beton vrstva podkladní ACP 16 (obalované kamenivo OKS) tl 70 mm š do 3 m</t>
  </si>
  <si>
    <t>-1240624083</t>
  </si>
  <si>
    <t>67</t>
  </si>
  <si>
    <t>577144111</t>
  </si>
  <si>
    <t>Asfaltový beton vrstva obrusná ACO 11 (ABS) tř. I tl 50 mm š do 3 m z nemodifikovaného asfaltu</t>
  </si>
  <si>
    <t>364685397</t>
  </si>
  <si>
    <t>52</t>
  </si>
  <si>
    <t>596212212</t>
  </si>
  <si>
    <t>Kladení zámkové dlažby pozemních komunikací tl 80 mm skupiny A pl do 300 m2</t>
  </si>
  <si>
    <t>1432445305</t>
  </si>
  <si>
    <t>Kladení dlažby</t>
  </si>
  <si>
    <t>Nová plocha</t>
  </si>
  <si>
    <t>Předláždění</t>
  </si>
  <si>
    <t>53</t>
  </si>
  <si>
    <t>59245020</t>
  </si>
  <si>
    <t>dlažba skladebná betonová 200x100x80mm přírodní</t>
  </si>
  <si>
    <t>-1858566745</t>
  </si>
  <si>
    <t>Nová plocha + dořezy 10%</t>
  </si>
  <si>
    <t>192,5*1,1</t>
  </si>
  <si>
    <t>Trubní vedení</t>
  </si>
  <si>
    <t>36</t>
  </si>
  <si>
    <t>871353121</t>
  </si>
  <si>
    <t>Montáž kanalizačního potrubí z PVC těsněné gumovým kroužkem otevřený výkop sklon do 20 % DN 200</t>
  </si>
  <si>
    <t>1766716780</t>
  </si>
  <si>
    <t>Napojení liniového žlabu</t>
  </si>
  <si>
    <t>Napojení příkopového žlabu</t>
  </si>
  <si>
    <t>37</t>
  </si>
  <si>
    <t>28611176</t>
  </si>
  <si>
    <t>trubka kanalizační PVC DN 200x1000 mm SN 10</t>
  </si>
  <si>
    <t>-2098019063</t>
  </si>
  <si>
    <t>43</t>
  </si>
  <si>
    <t>877395121</t>
  </si>
  <si>
    <t>Výřez a montáž tvarovek odbočných na potrubí z kanalizačních trub z PVC DN 400</t>
  </si>
  <si>
    <t>kus</t>
  </si>
  <si>
    <t>-1854186387</t>
  </si>
  <si>
    <t>35</t>
  </si>
  <si>
    <t>894812612</t>
  </si>
  <si>
    <t>Vyříznutí a utěsnění otvoru ve stěně šachty DN 160</t>
  </si>
  <si>
    <t>827626776</t>
  </si>
  <si>
    <t>44</t>
  </si>
  <si>
    <t>895941111</t>
  </si>
  <si>
    <t>Zřízení vpusti kanalizační uliční z betonových dílců typ UV-50 normální</t>
  </si>
  <si>
    <t>1391923950</t>
  </si>
  <si>
    <t>45</t>
  </si>
  <si>
    <t>59223826</t>
  </si>
  <si>
    <t>vpusť uliční skruž betonová 590x500x50mm</t>
  </si>
  <si>
    <t>1362905801</t>
  </si>
  <si>
    <t>46</t>
  </si>
  <si>
    <t>59223824</t>
  </si>
  <si>
    <t>vpusť uliční skruž betonová 590x500x50mm s výtokem (bez vložky)</t>
  </si>
  <si>
    <t>1373517439</t>
  </si>
  <si>
    <t>47</t>
  </si>
  <si>
    <t>59223864</t>
  </si>
  <si>
    <t>prstenec pro uliční vpusť vyrovnávací betonový 390x60x130mm</t>
  </si>
  <si>
    <t>-1047337105</t>
  </si>
  <si>
    <t>49</t>
  </si>
  <si>
    <t>899203112</t>
  </si>
  <si>
    <t>Osazení mříží litinových včetně rámů a košů na bahno pro třídu zatížení B12, C250</t>
  </si>
  <si>
    <t>-1523504827</t>
  </si>
  <si>
    <t>50</t>
  </si>
  <si>
    <t>55242320</t>
  </si>
  <si>
    <t>mříž vtoková litinová plochá 500x500mm</t>
  </si>
  <si>
    <t>990459990</t>
  </si>
  <si>
    <t>Ostatní konstrukce a práce, bourání</t>
  </si>
  <si>
    <t>59</t>
  </si>
  <si>
    <t>912211111</t>
  </si>
  <si>
    <t>Montáž směrového sloupku silničního plastového prosté uložení bez betonového základu</t>
  </si>
  <si>
    <t>203595994</t>
  </si>
  <si>
    <t>60</t>
  </si>
  <si>
    <t>40445158</t>
  </si>
  <si>
    <t>sloupek směrový silniční plastový 1,2m</t>
  </si>
  <si>
    <t>-798910537</t>
  </si>
  <si>
    <t>57</t>
  </si>
  <si>
    <t>914431112</t>
  </si>
  <si>
    <t>Montáž dopravního zrcadla o velikosti do 1m2 na sloupek nebo konzolu</t>
  </si>
  <si>
    <t>1007370408</t>
  </si>
  <si>
    <t>58</t>
  </si>
  <si>
    <t>40445200</t>
  </si>
  <si>
    <t>zrcadlo dopravní kruhové D 600mm</t>
  </si>
  <si>
    <t>-246337624</t>
  </si>
  <si>
    <t>55</t>
  </si>
  <si>
    <t>914511111</t>
  </si>
  <si>
    <t>Montáž sloupku dopravních značek délky do 3,5 m s betonovým základem</t>
  </si>
  <si>
    <t>-857059890</t>
  </si>
  <si>
    <t>56</t>
  </si>
  <si>
    <t>40445230</t>
  </si>
  <si>
    <t>sloupek pro dopravní značku Zn D 70mm v 3,5m</t>
  </si>
  <si>
    <t>-279761740</t>
  </si>
  <si>
    <t>23</t>
  </si>
  <si>
    <t>916131213</t>
  </si>
  <si>
    <t>Osazení silničního obrubníku betonového stojatého s boční opěrou do lože z betonu prostého</t>
  </si>
  <si>
    <t>-534632103</t>
  </si>
  <si>
    <t>24</t>
  </si>
  <si>
    <t>59217023</t>
  </si>
  <si>
    <t>obrubník betonový chodníkový 1000x150x250mm</t>
  </si>
  <si>
    <t>-1752159975</t>
  </si>
  <si>
    <t>25</t>
  </si>
  <si>
    <t>59217029</t>
  </si>
  <si>
    <t>obrubník betonový silniční nájezdový 1000x150x150mm</t>
  </si>
  <si>
    <t>-1498026206</t>
  </si>
  <si>
    <t>27</t>
  </si>
  <si>
    <t>916921115</t>
  </si>
  <si>
    <t>Monolitické příkopy, krajníky nebo obrubníky pl do 0,30 m2 v přímce nebo oblouku r přes 20 m</t>
  </si>
  <si>
    <t>93690523</t>
  </si>
  <si>
    <t>18</t>
  </si>
  <si>
    <t>919726122</t>
  </si>
  <si>
    <t>Geotextilie pro ochranu, separaci a filtraci netkaná měrná hmotnost do 300 g/m2</t>
  </si>
  <si>
    <t>-655126220</t>
  </si>
  <si>
    <t>Okolo zásypu drenážního potrubí včetně přesahu 20%</t>
  </si>
  <si>
    <t>24,5*0,6*0,8*1,2</t>
  </si>
  <si>
    <t>17</t>
  </si>
  <si>
    <t>919726123</t>
  </si>
  <si>
    <t>Geotextilie pro ochranu, separaci a filtraci netkaná měrná hmotnost do 500 g/m2</t>
  </si>
  <si>
    <t>-522998800</t>
  </si>
  <si>
    <t>66</t>
  </si>
  <si>
    <t>919735112</t>
  </si>
  <si>
    <t>Řezání stávajícího živičného krytu hl do 100 mm</t>
  </si>
  <si>
    <t>-1281527907</t>
  </si>
  <si>
    <t>28</t>
  </si>
  <si>
    <t>935111211</t>
  </si>
  <si>
    <t>Osazení příkopového žlabu do štěrkopísku tl 100 mm z betonových tvárnic š 800 mm</t>
  </si>
  <si>
    <t>-88973304</t>
  </si>
  <si>
    <t>29</t>
  </si>
  <si>
    <t>59227017</t>
  </si>
  <si>
    <t>žlabovka příkopová betonová s lomenými stěnami 300x670x250mm</t>
  </si>
  <si>
    <t>360855060</t>
  </si>
  <si>
    <t>31</t>
  </si>
  <si>
    <t>935113111</t>
  </si>
  <si>
    <t>Osazení odvodňovacího polymerbetonového žlabu s krycím roštem šířky do 200 mm</t>
  </si>
  <si>
    <t>-674002290</t>
  </si>
  <si>
    <t>32</t>
  </si>
  <si>
    <t>56241027</t>
  </si>
  <si>
    <t>žlab PE vyztužený skelnými vlákny zátěž A15-D 400kN světlá š 200mm</t>
  </si>
  <si>
    <t>1679072086</t>
  </si>
  <si>
    <t>34</t>
  </si>
  <si>
    <t>56241453</t>
  </si>
  <si>
    <t>vpusť s kalovým košem s předformovaným odtokem zátěž A15-D 400kN pro žlaby z PE š 150mm</t>
  </si>
  <si>
    <t>1223540091</t>
  </si>
  <si>
    <t>30</t>
  </si>
  <si>
    <t>935932418</t>
  </si>
  <si>
    <t>Odvodňovací plastový žlab pro zatížení D400 vnitřní š 150 mm s roštem můstkovým z litiny</t>
  </si>
  <si>
    <t>1924996515</t>
  </si>
  <si>
    <t>961044111</t>
  </si>
  <si>
    <t>Bourání základů z betonu prostého</t>
  </si>
  <si>
    <t>1502944966</t>
  </si>
  <si>
    <t>vybourání stávajícího základu</t>
  </si>
  <si>
    <t>(1,77+13,81+2,75)*0,6*2,2</t>
  </si>
  <si>
    <t>997</t>
  </si>
  <si>
    <t>Přesun sutě</t>
  </si>
  <si>
    <t>61</t>
  </si>
  <si>
    <t>997221551</t>
  </si>
  <si>
    <t>Vodorovná doprava suti ze sypkých materiálů do 1 km</t>
  </si>
  <si>
    <t>545886335</t>
  </si>
  <si>
    <t>62</t>
  </si>
  <si>
    <t>997221559</t>
  </si>
  <si>
    <t>Příplatek ZKD 1 km u vodorovné dopravy suti ze sypkých materiálů</t>
  </si>
  <si>
    <t>-551961012</t>
  </si>
  <si>
    <t>261,016*20</t>
  </si>
  <si>
    <t>63</t>
  </si>
  <si>
    <t>997221611</t>
  </si>
  <si>
    <t>Nakládání suti na dopravní prostředky pro vodorovnou dopravu</t>
  </si>
  <si>
    <t>-227535840</t>
  </si>
  <si>
    <t>65</t>
  </si>
  <si>
    <t>997221815</t>
  </si>
  <si>
    <t>Poplatek za uložení na skládce (skládkovné) stavebního odpadu betonového kód odpadu 170 101</t>
  </si>
  <si>
    <t>1991644417</t>
  </si>
  <si>
    <t>64</t>
  </si>
  <si>
    <t>997221855</t>
  </si>
  <si>
    <t>Poplatek za uložení na skládce (skládkovné) zeminy a kameniva kód odpadu 170 504</t>
  </si>
  <si>
    <t>-847589651</t>
  </si>
  <si>
    <t>998</t>
  </si>
  <si>
    <t>Přesun hmot</t>
  </si>
  <si>
    <t>54</t>
  </si>
  <si>
    <t>998223011</t>
  </si>
  <si>
    <t>Přesun hmot pro pozemní komunikace s krytem dlážděným</t>
  </si>
  <si>
    <t>1897682183</t>
  </si>
  <si>
    <t>02 - Výměna potrubí kanalizace</t>
  </si>
  <si>
    <t>113107323</t>
  </si>
  <si>
    <t>Odstranění podkladu z kameniva drceného tl 300 mm strojně pl do 50 m2</t>
  </si>
  <si>
    <t>1652256954</t>
  </si>
  <si>
    <t>35*1,2</t>
  </si>
  <si>
    <t>113107342</t>
  </si>
  <si>
    <t>Odstranění podkladu živičného tl 100 mm strojně pl do 50 m2</t>
  </si>
  <si>
    <t>633697303</t>
  </si>
  <si>
    <t>1394940355</t>
  </si>
  <si>
    <t>Hloubení rýhy</t>
  </si>
  <si>
    <t>1,2*1,6*35</t>
  </si>
  <si>
    <t>1350132343</t>
  </si>
  <si>
    <t>151101101</t>
  </si>
  <si>
    <t>Zřízení příložného pažení a rozepření stěn rýh hl do 2 m</t>
  </si>
  <si>
    <t>1777588838</t>
  </si>
  <si>
    <t>151101111</t>
  </si>
  <si>
    <t>Odstranění příložného pažení a rozepření stěn rýh hl do 2 m</t>
  </si>
  <si>
    <t>-1447055336</t>
  </si>
  <si>
    <t>1,6*35*2</t>
  </si>
  <si>
    <t>832363059</t>
  </si>
  <si>
    <t>537581243</t>
  </si>
  <si>
    <t>334864521</t>
  </si>
  <si>
    <t>Dopočet km do 21 km</t>
  </si>
  <si>
    <t>67,2*11</t>
  </si>
  <si>
    <t>-1424159446</t>
  </si>
  <si>
    <t>1936811830</t>
  </si>
  <si>
    <t>1,8*67,2</t>
  </si>
  <si>
    <t>-1696608213</t>
  </si>
  <si>
    <t xml:space="preserve">Zásyp nad potrubí </t>
  </si>
  <si>
    <t>1,2*0,9*35</t>
  </si>
  <si>
    <t>-150860519</t>
  </si>
  <si>
    <t>37,8*2</t>
  </si>
  <si>
    <t>1854508076</t>
  </si>
  <si>
    <t>Obsypání potrubí</t>
  </si>
  <si>
    <t>35*1,2*0,8</t>
  </si>
  <si>
    <t>19</t>
  </si>
  <si>
    <t>1551856752</t>
  </si>
  <si>
    <t>33,6*2 'Přepočtené koeficientem množství</t>
  </si>
  <si>
    <t>-1204596691</t>
  </si>
  <si>
    <t>lože pod potrubí a šachtu</t>
  </si>
  <si>
    <t>35*1,2*0,1</t>
  </si>
  <si>
    <t>1941550508</t>
  </si>
  <si>
    <t xml:space="preserve">Oprava komunikace </t>
  </si>
  <si>
    <t>33868647</t>
  </si>
  <si>
    <t>573211109</t>
  </si>
  <si>
    <t>Postřik živičný spojovací z asfaltu v množství 0,50 kg/m2</t>
  </si>
  <si>
    <t>1898626015</t>
  </si>
  <si>
    <t>1970906071</t>
  </si>
  <si>
    <t>810441811</t>
  </si>
  <si>
    <t>Bourání stávajícího potrubí z betonu DN přes 400 do 600</t>
  </si>
  <si>
    <t>-1732996745</t>
  </si>
  <si>
    <t>871425231</t>
  </si>
  <si>
    <t>Kanalizační potrubí z tvrdého PVC jednovrstvé tuhost třídy SN10 DN 500</t>
  </si>
  <si>
    <t>-1501698772</t>
  </si>
  <si>
    <t>877420320</t>
  </si>
  <si>
    <t>Montáž odboček na kanalizačním potrubí z PP trub hladkých plnostěnných DN 500</t>
  </si>
  <si>
    <t>-773044565</t>
  </si>
  <si>
    <t>28617225</t>
  </si>
  <si>
    <t>odbočka kanalizační PP SN 16 45° DN 500/DN200</t>
  </si>
  <si>
    <t>-419776863</t>
  </si>
  <si>
    <t>890411851</t>
  </si>
  <si>
    <t>Bourání šachet z prefabrikovaných skruží strojně obestavěného prostoru do 1,5 m3</t>
  </si>
  <si>
    <t>-475291144</t>
  </si>
  <si>
    <t>894211141</t>
  </si>
  <si>
    <t>Šachty kanalizační kruhové z prostého betonu na potrubí DN 450 nebo 500 dno beton tř. C 25/30</t>
  </si>
  <si>
    <t>-2039610363</t>
  </si>
  <si>
    <t>Výměna stávající šachty</t>
  </si>
  <si>
    <t>894411141</t>
  </si>
  <si>
    <t>Zřízení šachet kanalizačních z betonových dílců na potrubí DN 500 dno beton tř. C 25/30</t>
  </si>
  <si>
    <t>-416572647</t>
  </si>
  <si>
    <t>59224044</t>
  </si>
  <si>
    <t>dno betonové šachtové DN 500 betonový žlab i nástupnice   100 x 98,5 x 23 cm</t>
  </si>
  <si>
    <t>1625664473</t>
  </si>
  <si>
    <t>59224312</t>
  </si>
  <si>
    <t>kónus šachetní betonový kapsové plastové stupadlo 100x62,5x58 cm</t>
  </si>
  <si>
    <t>-1301116921</t>
  </si>
  <si>
    <t>59224068</t>
  </si>
  <si>
    <t>skruž betonová DN 1000x500 PS, 100x50x12 cm</t>
  </si>
  <si>
    <t>-104654823</t>
  </si>
  <si>
    <t>899104112</t>
  </si>
  <si>
    <t>Osazení poklopů litinových nebo ocelových včetně rámů pro třídu zatížení D400, E600</t>
  </si>
  <si>
    <t>246873691</t>
  </si>
  <si>
    <t>28661935</t>
  </si>
  <si>
    <t>poklop šachtový litinový dno DN 600 pro třídu zatížení D400</t>
  </si>
  <si>
    <t>1610056585</t>
  </si>
  <si>
    <t>919732211</t>
  </si>
  <si>
    <t>Styčná spára napojení nového živičného povrchu na stávající za tepla š 15 mm hl 25 mm s prořezáním</t>
  </si>
  <si>
    <t>1770855031</t>
  </si>
  <si>
    <t>2*35</t>
  </si>
  <si>
    <t>-1145613969</t>
  </si>
  <si>
    <t>řezání pro výkop rýhy</t>
  </si>
  <si>
    <t>997221571</t>
  </si>
  <si>
    <t>Vodorovná doprava vybouraných hmot do 1 km</t>
  </si>
  <si>
    <t>1494450402</t>
  </si>
  <si>
    <t>33</t>
  </si>
  <si>
    <t>997221579</t>
  </si>
  <si>
    <t>Příplatek ZKD 1 km u vodorovné dopravy vybouraných hmot</t>
  </si>
  <si>
    <t>-997839054</t>
  </si>
  <si>
    <t>Přepočet na 21km</t>
  </si>
  <si>
    <t>20*56,264</t>
  </si>
  <si>
    <t>-1356438599</t>
  </si>
  <si>
    <t>-1338499229</t>
  </si>
  <si>
    <t>997221845</t>
  </si>
  <si>
    <t>Poplatek za uložení na skládce (skládkovné) odpadu asfaltového bez dehtu kód odpadu 170 302</t>
  </si>
  <si>
    <t>-1257190903</t>
  </si>
  <si>
    <t>230112605</t>
  </si>
  <si>
    <t>998276101</t>
  </si>
  <si>
    <t>Přesun hmot pro trubní vedení z trub z plastických hmot otevřený výkop</t>
  </si>
  <si>
    <t>-877044269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</si>
</sst>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8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7" fillId="0" borderId="0" applyNumberFormat="0" applyFill="0" applyBorder="0" applyAlignment="0" applyProtection="0"/>
  </cellStyleXfs>
  <cellXfs count="318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top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7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9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3" xfId="0" applyFont="1" applyBorder="1" applyAlignment="1">
      <alignment vertical="center"/>
    </xf>
    <xf numFmtId="0" fontId="17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0" fillId="4" borderId="7" xfId="0" applyFont="1" applyFill="1" applyBorder="1" applyAlignment="1" applyProtection="1">
      <alignment vertical="center"/>
    </xf>
    <xf numFmtId="0" fontId="22" fillId="4" borderId="0" xfId="0" applyFont="1" applyFill="1" applyAlignment="1" applyProtection="1">
      <alignment horizontal="center" vertical="center"/>
    </xf>
    <xf numFmtId="0" fontId="23" fillId="0" borderId="16" xfId="0" applyFont="1" applyBorder="1" applyAlignment="1" applyProtection="1">
      <alignment horizontal="center" vertical="center" wrapText="1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20" fillId="0" borderId="14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8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9" fillId="0" borderId="14" xfId="0" applyNumberFormat="1" applyFont="1" applyBorder="1" applyAlignment="1" applyProtection="1">
      <alignment vertical="center"/>
    </xf>
    <xf numFmtId="4" fontId="29" fillId="0" borderId="0" xfId="0" applyNumberFormat="1" applyFont="1" applyBorder="1" applyAlignment="1" applyProtection="1">
      <alignment vertical="center"/>
    </xf>
    <xf numFmtId="166" fontId="29" fillId="0" borderId="0" xfId="0" applyNumberFormat="1" applyFont="1" applyBorder="1" applyAlignment="1" applyProtection="1">
      <alignment vertical="center"/>
    </xf>
    <xf numFmtId="4" fontId="29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9" fillId="0" borderId="19" xfId="0" applyNumberFormat="1" applyFont="1" applyBorder="1" applyAlignment="1" applyProtection="1">
      <alignment vertical="center"/>
    </xf>
    <xf numFmtId="4" fontId="29" fillId="0" borderId="20" xfId="0" applyNumberFormat="1" applyFont="1" applyBorder="1" applyAlignment="1" applyProtection="1">
      <alignment vertical="center"/>
    </xf>
    <xf numFmtId="166" fontId="29" fillId="0" borderId="20" xfId="0" applyNumberFormat="1" applyFont="1" applyBorder="1" applyAlignment="1" applyProtection="1">
      <alignment vertical="center"/>
    </xf>
    <xf numFmtId="4" fontId="29" fillId="0" borderId="21" xfId="0" applyNumberFormat="1" applyFont="1" applyBorder="1" applyAlignment="1" applyProtection="1">
      <alignment vertical="center"/>
    </xf>
    <xf numFmtId="0" fontId="0" fillId="0" borderId="0" xfId="0" applyProtection="1">
      <protection locked="0"/>
    </xf>
    <xf numFmtId="0" fontId="0" fillId="0" borderId="1" xfId="0" applyBorder="1"/>
    <xf numFmtId="0" fontId="0" fillId="0" borderId="2" xfId="0" applyBorder="1"/>
    <xf numFmtId="0" fontId="0" fillId="0" borderId="2" xfId="0" applyBorder="1" applyProtection="1">
      <protection locked="0"/>
    </xf>
    <xf numFmtId="0" fontId="13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0" xfId="0" applyFont="1" applyAlignment="1" applyProtection="1">
      <alignment vertical="center"/>
      <protection locked="0"/>
    </xf>
    <xf numFmtId="0" fontId="2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  <protection locked="0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0" xfId="0" applyFont="1" applyAlignment="1" applyProtection="1">
      <alignment vertical="center" wrapText="1"/>
      <protection locked="0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0" fillId="0" borderId="12" xfId="0" applyFont="1" applyBorder="1" applyAlignment="1" applyProtection="1">
      <alignment vertical="center"/>
      <protection locked="0"/>
    </xf>
    <xf numFmtId="0" fontId="17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 applyProtection="1">
      <alignment horizontal="right" vertical="center"/>
      <protection locked="0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 applyProtection="1">
      <alignment horizontal="right" vertical="center"/>
      <protection locked="0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0" fontId="0" fillId="4" borderId="7" xfId="0" applyFont="1" applyFill="1" applyBorder="1" applyAlignment="1" applyProtection="1">
      <alignment vertical="center"/>
      <protection locked="0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0" fillId="0" borderId="4" xfId="0" applyBorder="1" applyAlignment="1" applyProtection="1">
      <alignment vertical="center"/>
      <protection locked="0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0" fillId="0" borderId="5" xfId="0" applyFont="1" applyBorder="1" applyAlignment="1" applyProtection="1">
      <alignment vertical="center"/>
      <protection locked="0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4" xfId="0" applyFont="1" applyBorder="1" applyAlignment="1" applyProtection="1">
      <alignment vertical="center"/>
      <protection locked="0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0" xfId="0" applyFont="1" applyBorder="1" applyAlignment="1" applyProtection="1">
      <alignment vertical="center"/>
      <protection locked="0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2" xfId="0" applyFont="1" applyBorder="1" applyAlignment="1" applyProtection="1">
      <alignment vertical="center"/>
      <protection locked="0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0" fillId="4" borderId="0" xfId="0" applyFont="1" applyFill="1" applyAlignment="1" applyProtection="1">
      <alignment vertical="center"/>
      <protection locked="0"/>
    </xf>
    <xf numFmtId="0" fontId="22" fillId="4" borderId="0" xfId="0" applyFont="1" applyFill="1" applyAlignment="1" applyProtection="1">
      <alignment horizontal="right" vertical="center"/>
    </xf>
    <xf numFmtId="0" fontId="31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0" fontId="6" fillId="0" borderId="20" xfId="0" applyFont="1" applyBorder="1" applyAlignment="1" applyProtection="1">
      <alignment vertical="center"/>
      <protection locked="0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0" fontId="7" fillId="0" borderId="20" xfId="0" applyFont="1" applyBorder="1" applyAlignment="1" applyProtection="1">
      <alignment vertical="center"/>
      <protection locked="0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2" fillId="4" borderId="16" xfId="0" applyFont="1" applyFill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  <protection locked="0"/>
    </xf>
    <xf numFmtId="0" fontId="22" fillId="4" borderId="18" xfId="0" applyFont="1" applyFill="1" applyBorder="1" applyAlignment="1" applyProtection="1">
      <alignment horizontal="center" vertical="center" wrapText="1"/>
    </xf>
    <xf numFmtId="0" fontId="22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2" fillId="0" borderId="12" xfId="0" applyNumberFormat="1" applyFont="1" applyBorder="1" applyAlignment="1" applyProtection="1"/>
    <xf numFmtId="166" fontId="32" fillId="0" borderId="13" xfId="0" applyNumberFormat="1" applyFont="1" applyBorder="1" applyAlignment="1" applyProtection="1"/>
    <xf numFmtId="4" fontId="33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0" borderId="22" xfId="0" applyFont="1" applyBorder="1" applyAlignment="1" applyProtection="1">
      <alignment horizontal="center" vertical="center"/>
    </xf>
    <xf numFmtId="49" fontId="22" fillId="0" borderId="22" xfId="0" applyNumberFormat="1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center" vertical="center" wrapText="1"/>
    </xf>
    <xf numFmtId="167" fontId="22" fillId="0" borderId="22" xfId="0" applyNumberFormat="1" applyFont="1" applyBorder="1" applyAlignment="1" applyProtection="1">
      <alignment vertical="center"/>
    </xf>
    <xf numFmtId="4" fontId="22" fillId="2" borderId="22" xfId="0" applyNumberFormat="1" applyFont="1" applyFill="1" applyBorder="1" applyAlignment="1" applyProtection="1">
      <alignment vertical="center"/>
      <protection locked="0"/>
    </xf>
    <xf numFmtId="4" fontId="22" fillId="0" borderId="22" xfId="0" applyNumberFormat="1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3" fillId="2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5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4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3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3" xfId="0" applyFont="1" applyBorder="1" applyAlignment="1">
      <alignment vertical="center"/>
    </xf>
    <xf numFmtId="0" fontId="11" fillId="0" borderId="14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35" fillId="0" borderId="22" xfId="0" applyFont="1" applyBorder="1" applyAlignment="1" applyProtection="1">
      <alignment horizontal="center" vertical="center"/>
    </xf>
    <xf numFmtId="49" fontId="35" fillId="0" borderId="22" xfId="0" applyNumberFormat="1" applyFont="1" applyBorder="1" applyAlignment="1" applyProtection="1">
      <alignment horizontal="left" vertical="center" wrapText="1"/>
    </xf>
    <xf numFmtId="0" fontId="35" fillId="0" borderId="22" xfId="0" applyFont="1" applyBorder="1" applyAlignment="1" applyProtection="1">
      <alignment horizontal="left" vertical="center" wrapText="1"/>
    </xf>
    <xf numFmtId="0" fontId="35" fillId="0" borderId="22" xfId="0" applyFont="1" applyBorder="1" applyAlignment="1" applyProtection="1">
      <alignment horizontal="center" vertical="center" wrapText="1"/>
    </xf>
    <xf numFmtId="167" fontId="35" fillId="0" borderId="22" xfId="0" applyNumberFormat="1" applyFont="1" applyBorder="1" applyAlignment="1" applyProtection="1">
      <alignment vertical="center"/>
    </xf>
    <xf numFmtId="4" fontId="35" fillId="2" borderId="22" xfId="0" applyNumberFormat="1" applyFont="1" applyFill="1" applyBorder="1" applyAlignment="1" applyProtection="1">
      <alignment vertical="center"/>
      <protection locked="0"/>
    </xf>
    <xf numFmtId="4" fontId="35" fillId="0" borderId="22" xfId="0" applyNumberFormat="1" applyFont="1" applyBorder="1" applyAlignment="1" applyProtection="1">
      <alignment vertical="center"/>
    </xf>
    <xf numFmtId="0" fontId="36" fillId="0" borderId="22" xfId="0" applyFont="1" applyBorder="1" applyAlignment="1" applyProtection="1">
      <alignment vertical="center"/>
    </xf>
    <xf numFmtId="0" fontId="36" fillId="0" borderId="3" xfId="0" applyFont="1" applyBorder="1" applyAlignment="1">
      <alignment vertical="center"/>
    </xf>
    <xf numFmtId="0" fontId="35" fillId="2" borderId="14" xfId="0" applyFont="1" applyFill="1" applyBorder="1" applyAlignment="1" applyProtection="1">
      <alignment horizontal="left" vertical="center"/>
      <protection locked="0"/>
    </xf>
    <xf numFmtId="0" fontId="35" fillId="0" borderId="0" xfId="0" applyFont="1" applyBorder="1" applyAlignment="1" applyProtection="1">
      <alignment horizontal="center" vertical="center"/>
    </xf>
    <xf numFmtId="0" fontId="23" fillId="2" borderId="19" xfId="0" applyFont="1" applyFill="1" applyBorder="1" applyAlignment="1" applyProtection="1">
      <alignment horizontal="left" vertical="center"/>
      <protection locked="0"/>
    </xf>
    <xf numFmtId="0" fontId="23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3" fillId="0" borderId="20" xfId="0" applyNumberFormat="1" applyFont="1" applyBorder="1" applyAlignment="1" applyProtection="1">
      <alignment vertical="center"/>
    </xf>
    <xf numFmtId="166" fontId="23" fillId="0" borderId="21" xfId="0" applyNumberFormat="1" applyFont="1" applyBorder="1" applyAlignment="1" applyProtection="1">
      <alignment vertical="center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0" fillId="0" borderId="0" xfId="0" applyProtection="1"/>
    <xf numFmtId="0" fontId="3" fillId="0" borderId="0" xfId="0" applyFont="1" applyAlignment="1" applyProtection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4" fontId="17" fillId="0" borderId="5" xfId="0" applyNumberFormat="1" applyFont="1" applyBorder="1" applyAlignment="1" applyProtection="1">
      <alignment vertical="center"/>
    </xf>
    <xf numFmtId="0" fontId="0" fillId="0" borderId="5" xfId="0" applyFont="1" applyBorder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4" fontId="18" fillId="0" borderId="0" xfId="0" applyNumberFormat="1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21" fillId="0" borderId="14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22" fillId="4" borderId="6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left"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right" vertical="center"/>
    </xf>
    <xf numFmtId="0" fontId="22" fillId="4" borderId="8" xfId="0" applyFont="1" applyFill="1" applyBorder="1" applyAlignment="1" applyProtection="1">
      <alignment horizontal="left" vertical="center"/>
    </xf>
    <xf numFmtId="4" fontId="28" fillId="0" borderId="0" xfId="0" applyNumberFormat="1" applyFont="1" applyAlignment="1" applyProtection="1">
      <alignment vertical="center"/>
    </xf>
    <xf numFmtId="0" fontId="28" fillId="0" borderId="0" xfId="0" applyFont="1" applyAlignment="1" applyProtection="1">
      <alignment vertical="center"/>
    </xf>
    <xf numFmtId="0" fontId="27" fillId="0" borderId="0" xfId="0" applyFont="1" applyAlignment="1" applyProtection="1">
      <alignment horizontal="left" vertical="center" wrapText="1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0" fillId="0" borderId="0" xfId="0"/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horizontal="left" vertical="center"/>
    </xf>
    <xf numFmtId="0" fontId="0" fillId="0" borderId="0" xfId="0" applyFont="1" applyAlignment="1" applyProtection="1">
      <alignment vertical="center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98"/>
  <sheetViews>
    <sheetView showGridLines="0" tabSelected="1" workbookViewId="0"/>
  </sheetViews>
  <sheetFormatPr defaultRowHeight="1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 ht="11.25">
      <c r="A1" s="16" t="s">
        <v>0</v>
      </c>
      <c r="AZ1" s="16" t="s">
        <v>1</v>
      </c>
      <c r="BA1" s="16" t="s">
        <v>2</v>
      </c>
      <c r="BB1" s="16" t="s">
        <v>3</v>
      </c>
      <c r="BT1" s="16" t="s">
        <v>4</v>
      </c>
      <c r="BU1" s="16" t="s">
        <v>4</v>
      </c>
      <c r="BV1" s="16" t="s">
        <v>5</v>
      </c>
    </row>
    <row r="2" spans="1:74" s="1" customFormat="1" ht="36.950000000000003" customHeight="1">
      <c r="AR2" s="307"/>
      <c r="AS2" s="307"/>
      <c r="AT2" s="307"/>
      <c r="AU2" s="307"/>
      <c r="AV2" s="307"/>
      <c r="AW2" s="307"/>
      <c r="AX2" s="307"/>
      <c r="AY2" s="307"/>
      <c r="AZ2" s="307"/>
      <c r="BA2" s="307"/>
      <c r="BB2" s="307"/>
      <c r="BC2" s="307"/>
      <c r="BD2" s="307"/>
      <c r="BE2" s="307"/>
      <c r="BS2" s="17" t="s">
        <v>6</v>
      </c>
      <c r="BT2" s="17" t="s">
        <v>7</v>
      </c>
    </row>
    <row r="3" spans="1:74" s="1" customFormat="1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8</v>
      </c>
    </row>
    <row r="4" spans="1:74" s="1" customFormat="1" ht="24.95" customHeight="1">
      <c r="B4" s="21"/>
      <c r="C4" s="22"/>
      <c r="D4" s="23" t="s">
        <v>9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0"/>
      <c r="AS4" s="24" t="s">
        <v>10</v>
      </c>
      <c r="BE4" s="25" t="s">
        <v>11</v>
      </c>
      <c r="BS4" s="17" t="s">
        <v>12</v>
      </c>
    </row>
    <row r="5" spans="1:74" s="1" customFormat="1" ht="12" customHeight="1">
      <c r="B5" s="21"/>
      <c r="C5" s="22"/>
      <c r="D5" s="26" t="s">
        <v>13</v>
      </c>
      <c r="E5" s="22"/>
      <c r="F5" s="22"/>
      <c r="G5" s="22"/>
      <c r="H5" s="22"/>
      <c r="I5" s="22"/>
      <c r="J5" s="22"/>
      <c r="K5" s="270" t="s">
        <v>14</v>
      </c>
      <c r="L5" s="271"/>
      <c r="M5" s="271"/>
      <c r="N5" s="271"/>
      <c r="O5" s="271"/>
      <c r="P5" s="271"/>
      <c r="Q5" s="271"/>
      <c r="R5" s="271"/>
      <c r="S5" s="271"/>
      <c r="T5" s="271"/>
      <c r="U5" s="271"/>
      <c r="V5" s="271"/>
      <c r="W5" s="271"/>
      <c r="X5" s="271"/>
      <c r="Y5" s="271"/>
      <c r="Z5" s="271"/>
      <c r="AA5" s="271"/>
      <c r="AB5" s="271"/>
      <c r="AC5" s="271"/>
      <c r="AD5" s="271"/>
      <c r="AE5" s="271"/>
      <c r="AF5" s="271"/>
      <c r="AG5" s="271"/>
      <c r="AH5" s="271"/>
      <c r="AI5" s="271"/>
      <c r="AJ5" s="271"/>
      <c r="AK5" s="271"/>
      <c r="AL5" s="271"/>
      <c r="AM5" s="271"/>
      <c r="AN5" s="271"/>
      <c r="AO5" s="271"/>
      <c r="AP5" s="22"/>
      <c r="AQ5" s="22"/>
      <c r="AR5" s="20"/>
      <c r="BE5" s="267" t="s">
        <v>15</v>
      </c>
      <c r="BS5" s="17" t="s">
        <v>6</v>
      </c>
    </row>
    <row r="6" spans="1:74" s="1" customFormat="1" ht="36.950000000000003" customHeight="1">
      <c r="B6" s="21"/>
      <c r="C6" s="22"/>
      <c r="D6" s="28" t="s">
        <v>16</v>
      </c>
      <c r="E6" s="22"/>
      <c r="F6" s="22"/>
      <c r="G6" s="22"/>
      <c r="H6" s="22"/>
      <c r="I6" s="22"/>
      <c r="J6" s="22"/>
      <c r="K6" s="272" t="s">
        <v>17</v>
      </c>
      <c r="L6" s="271"/>
      <c r="M6" s="271"/>
      <c r="N6" s="271"/>
      <c r="O6" s="271"/>
      <c r="P6" s="271"/>
      <c r="Q6" s="271"/>
      <c r="R6" s="271"/>
      <c r="S6" s="271"/>
      <c r="T6" s="271"/>
      <c r="U6" s="271"/>
      <c r="V6" s="271"/>
      <c r="W6" s="271"/>
      <c r="X6" s="271"/>
      <c r="Y6" s="271"/>
      <c r="Z6" s="271"/>
      <c r="AA6" s="271"/>
      <c r="AB6" s="271"/>
      <c r="AC6" s="271"/>
      <c r="AD6" s="271"/>
      <c r="AE6" s="271"/>
      <c r="AF6" s="271"/>
      <c r="AG6" s="271"/>
      <c r="AH6" s="271"/>
      <c r="AI6" s="271"/>
      <c r="AJ6" s="271"/>
      <c r="AK6" s="271"/>
      <c r="AL6" s="271"/>
      <c r="AM6" s="271"/>
      <c r="AN6" s="271"/>
      <c r="AO6" s="271"/>
      <c r="AP6" s="22"/>
      <c r="AQ6" s="22"/>
      <c r="AR6" s="20"/>
      <c r="BE6" s="268"/>
      <c r="BS6" s="17" t="s">
        <v>6</v>
      </c>
    </row>
    <row r="7" spans="1:74" s="1" customFormat="1" ht="12" customHeight="1">
      <c r="B7" s="21"/>
      <c r="C7" s="22"/>
      <c r="D7" s="29" t="s">
        <v>18</v>
      </c>
      <c r="E7" s="22"/>
      <c r="F7" s="22"/>
      <c r="G7" s="22"/>
      <c r="H7" s="22"/>
      <c r="I7" s="22"/>
      <c r="J7" s="22"/>
      <c r="K7" s="27" t="s">
        <v>1</v>
      </c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9" t="s">
        <v>19</v>
      </c>
      <c r="AL7" s="22"/>
      <c r="AM7" s="22"/>
      <c r="AN7" s="27" t="s">
        <v>1</v>
      </c>
      <c r="AO7" s="22"/>
      <c r="AP7" s="22"/>
      <c r="AQ7" s="22"/>
      <c r="AR7" s="20"/>
      <c r="BE7" s="268"/>
      <c r="BS7" s="17" t="s">
        <v>6</v>
      </c>
    </row>
    <row r="8" spans="1:74" s="1" customFormat="1" ht="12" customHeight="1">
      <c r="B8" s="21"/>
      <c r="C8" s="22"/>
      <c r="D8" s="29" t="s">
        <v>20</v>
      </c>
      <c r="E8" s="22"/>
      <c r="F8" s="22"/>
      <c r="G8" s="22"/>
      <c r="H8" s="22"/>
      <c r="I8" s="22"/>
      <c r="J8" s="22"/>
      <c r="K8" s="27" t="s">
        <v>21</v>
      </c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9" t="s">
        <v>22</v>
      </c>
      <c r="AL8" s="22"/>
      <c r="AM8" s="22"/>
      <c r="AN8" s="30" t="s">
        <v>23</v>
      </c>
      <c r="AO8" s="22"/>
      <c r="AP8" s="22"/>
      <c r="AQ8" s="22"/>
      <c r="AR8" s="20"/>
      <c r="BE8" s="268"/>
      <c r="BS8" s="17" t="s">
        <v>6</v>
      </c>
    </row>
    <row r="9" spans="1:74" s="1" customFormat="1" ht="14.45" customHeight="1">
      <c r="B9" s="21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0"/>
      <c r="BE9" s="268"/>
      <c r="BS9" s="17" t="s">
        <v>6</v>
      </c>
    </row>
    <row r="10" spans="1:74" s="1" customFormat="1" ht="12" customHeight="1">
      <c r="B10" s="21"/>
      <c r="C10" s="22"/>
      <c r="D10" s="29" t="s">
        <v>24</v>
      </c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9" t="s">
        <v>25</v>
      </c>
      <c r="AL10" s="22"/>
      <c r="AM10" s="22"/>
      <c r="AN10" s="27" t="s">
        <v>1</v>
      </c>
      <c r="AO10" s="22"/>
      <c r="AP10" s="22"/>
      <c r="AQ10" s="22"/>
      <c r="AR10" s="20"/>
      <c r="BE10" s="268"/>
      <c r="BS10" s="17" t="s">
        <v>6</v>
      </c>
    </row>
    <row r="11" spans="1:74" s="1" customFormat="1" ht="18.399999999999999" customHeight="1">
      <c r="B11" s="21"/>
      <c r="C11" s="22"/>
      <c r="D11" s="22"/>
      <c r="E11" s="27" t="s">
        <v>21</v>
      </c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9" t="s">
        <v>26</v>
      </c>
      <c r="AL11" s="22"/>
      <c r="AM11" s="22"/>
      <c r="AN11" s="27" t="s">
        <v>1</v>
      </c>
      <c r="AO11" s="22"/>
      <c r="AP11" s="22"/>
      <c r="AQ11" s="22"/>
      <c r="AR11" s="20"/>
      <c r="BE11" s="268"/>
      <c r="BS11" s="17" t="s">
        <v>6</v>
      </c>
    </row>
    <row r="12" spans="1:74" s="1" customFormat="1" ht="6.95" customHeight="1">
      <c r="B12" s="21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0"/>
      <c r="BE12" s="268"/>
      <c r="BS12" s="17" t="s">
        <v>6</v>
      </c>
    </row>
    <row r="13" spans="1:74" s="1" customFormat="1" ht="12" customHeight="1">
      <c r="B13" s="21"/>
      <c r="C13" s="22"/>
      <c r="D13" s="29" t="s">
        <v>27</v>
      </c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9" t="s">
        <v>25</v>
      </c>
      <c r="AL13" s="22"/>
      <c r="AM13" s="22"/>
      <c r="AN13" s="31" t="s">
        <v>28</v>
      </c>
      <c r="AO13" s="22"/>
      <c r="AP13" s="22"/>
      <c r="AQ13" s="22"/>
      <c r="AR13" s="20"/>
      <c r="BE13" s="268"/>
      <c r="BS13" s="17" t="s">
        <v>6</v>
      </c>
    </row>
    <row r="14" spans="1:74" ht="12.75">
      <c r="B14" s="21"/>
      <c r="C14" s="22"/>
      <c r="D14" s="22"/>
      <c r="E14" s="273" t="s">
        <v>28</v>
      </c>
      <c r="F14" s="274"/>
      <c r="G14" s="274"/>
      <c r="H14" s="274"/>
      <c r="I14" s="274"/>
      <c r="J14" s="274"/>
      <c r="K14" s="274"/>
      <c r="L14" s="274"/>
      <c r="M14" s="274"/>
      <c r="N14" s="274"/>
      <c r="O14" s="274"/>
      <c r="P14" s="274"/>
      <c r="Q14" s="274"/>
      <c r="R14" s="274"/>
      <c r="S14" s="274"/>
      <c r="T14" s="274"/>
      <c r="U14" s="274"/>
      <c r="V14" s="274"/>
      <c r="W14" s="274"/>
      <c r="X14" s="274"/>
      <c r="Y14" s="274"/>
      <c r="Z14" s="274"/>
      <c r="AA14" s="274"/>
      <c r="AB14" s="274"/>
      <c r="AC14" s="274"/>
      <c r="AD14" s="274"/>
      <c r="AE14" s="274"/>
      <c r="AF14" s="274"/>
      <c r="AG14" s="274"/>
      <c r="AH14" s="274"/>
      <c r="AI14" s="274"/>
      <c r="AJ14" s="274"/>
      <c r="AK14" s="29" t="s">
        <v>26</v>
      </c>
      <c r="AL14" s="22"/>
      <c r="AM14" s="22"/>
      <c r="AN14" s="31" t="s">
        <v>28</v>
      </c>
      <c r="AO14" s="22"/>
      <c r="AP14" s="22"/>
      <c r="AQ14" s="22"/>
      <c r="AR14" s="20"/>
      <c r="BE14" s="268"/>
      <c r="BS14" s="17" t="s">
        <v>6</v>
      </c>
    </row>
    <row r="15" spans="1:74" s="1" customFormat="1" ht="6.95" customHeight="1">
      <c r="B15" s="21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0"/>
      <c r="BE15" s="268"/>
      <c r="BS15" s="17" t="s">
        <v>4</v>
      </c>
    </row>
    <row r="16" spans="1:74" s="1" customFormat="1" ht="12" customHeight="1">
      <c r="B16" s="21"/>
      <c r="C16" s="22"/>
      <c r="D16" s="29" t="s">
        <v>29</v>
      </c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9" t="s">
        <v>25</v>
      </c>
      <c r="AL16" s="22"/>
      <c r="AM16" s="22"/>
      <c r="AN16" s="27" t="s">
        <v>1</v>
      </c>
      <c r="AO16" s="22"/>
      <c r="AP16" s="22"/>
      <c r="AQ16" s="22"/>
      <c r="AR16" s="20"/>
      <c r="BE16" s="268"/>
      <c r="BS16" s="17" t="s">
        <v>4</v>
      </c>
    </row>
    <row r="17" spans="1:71" s="1" customFormat="1" ht="18.399999999999999" customHeight="1">
      <c r="B17" s="21"/>
      <c r="C17" s="22"/>
      <c r="D17" s="22"/>
      <c r="E17" s="27" t="s">
        <v>21</v>
      </c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9" t="s">
        <v>26</v>
      </c>
      <c r="AL17" s="22"/>
      <c r="AM17" s="22"/>
      <c r="AN17" s="27" t="s">
        <v>1</v>
      </c>
      <c r="AO17" s="22"/>
      <c r="AP17" s="22"/>
      <c r="AQ17" s="22"/>
      <c r="AR17" s="20"/>
      <c r="BE17" s="268"/>
      <c r="BS17" s="17" t="s">
        <v>30</v>
      </c>
    </row>
    <row r="18" spans="1:71" s="1" customFormat="1" ht="6.95" customHeight="1">
      <c r="B18" s="21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0"/>
      <c r="BE18" s="268"/>
      <c r="BS18" s="17" t="s">
        <v>6</v>
      </c>
    </row>
    <row r="19" spans="1:71" s="1" customFormat="1" ht="12" customHeight="1">
      <c r="B19" s="21"/>
      <c r="C19" s="22"/>
      <c r="D19" s="29" t="s">
        <v>31</v>
      </c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9" t="s">
        <v>25</v>
      </c>
      <c r="AL19" s="22"/>
      <c r="AM19" s="22"/>
      <c r="AN19" s="27" t="s">
        <v>1</v>
      </c>
      <c r="AO19" s="22"/>
      <c r="AP19" s="22"/>
      <c r="AQ19" s="22"/>
      <c r="AR19" s="20"/>
      <c r="BE19" s="268"/>
      <c r="BS19" s="17" t="s">
        <v>6</v>
      </c>
    </row>
    <row r="20" spans="1:71" s="1" customFormat="1" ht="18.399999999999999" customHeight="1">
      <c r="B20" s="21"/>
      <c r="C20" s="22"/>
      <c r="D20" s="22"/>
      <c r="E20" s="27" t="s">
        <v>21</v>
      </c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9" t="s">
        <v>26</v>
      </c>
      <c r="AL20" s="22"/>
      <c r="AM20" s="22"/>
      <c r="AN20" s="27" t="s">
        <v>1</v>
      </c>
      <c r="AO20" s="22"/>
      <c r="AP20" s="22"/>
      <c r="AQ20" s="22"/>
      <c r="AR20" s="20"/>
      <c r="BE20" s="268"/>
      <c r="BS20" s="17" t="s">
        <v>30</v>
      </c>
    </row>
    <row r="21" spans="1:71" s="1" customFormat="1" ht="6.95" customHeight="1">
      <c r="B21" s="21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0"/>
      <c r="BE21" s="268"/>
    </row>
    <row r="22" spans="1:71" s="1" customFormat="1" ht="12" customHeight="1">
      <c r="B22" s="21"/>
      <c r="C22" s="22"/>
      <c r="D22" s="29" t="s">
        <v>32</v>
      </c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0"/>
      <c r="BE22" s="268"/>
    </row>
    <row r="23" spans="1:71" s="1" customFormat="1" ht="16.5" customHeight="1">
      <c r="B23" s="21"/>
      <c r="C23" s="22"/>
      <c r="D23" s="22"/>
      <c r="E23" s="275" t="s">
        <v>1</v>
      </c>
      <c r="F23" s="275"/>
      <c r="G23" s="275"/>
      <c r="H23" s="275"/>
      <c r="I23" s="275"/>
      <c r="J23" s="275"/>
      <c r="K23" s="275"/>
      <c r="L23" s="275"/>
      <c r="M23" s="275"/>
      <c r="N23" s="275"/>
      <c r="O23" s="275"/>
      <c r="P23" s="275"/>
      <c r="Q23" s="275"/>
      <c r="R23" s="275"/>
      <c r="S23" s="275"/>
      <c r="T23" s="275"/>
      <c r="U23" s="275"/>
      <c r="V23" s="275"/>
      <c r="W23" s="275"/>
      <c r="X23" s="275"/>
      <c r="Y23" s="275"/>
      <c r="Z23" s="275"/>
      <c r="AA23" s="275"/>
      <c r="AB23" s="275"/>
      <c r="AC23" s="275"/>
      <c r="AD23" s="275"/>
      <c r="AE23" s="275"/>
      <c r="AF23" s="275"/>
      <c r="AG23" s="275"/>
      <c r="AH23" s="275"/>
      <c r="AI23" s="275"/>
      <c r="AJ23" s="275"/>
      <c r="AK23" s="275"/>
      <c r="AL23" s="275"/>
      <c r="AM23" s="275"/>
      <c r="AN23" s="275"/>
      <c r="AO23" s="22"/>
      <c r="AP23" s="22"/>
      <c r="AQ23" s="22"/>
      <c r="AR23" s="20"/>
      <c r="BE23" s="268"/>
    </row>
    <row r="24" spans="1:71" s="1" customFormat="1" ht="6.95" customHeight="1">
      <c r="B24" s="21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0"/>
      <c r="BE24" s="268"/>
    </row>
    <row r="25" spans="1:71" s="1" customFormat="1" ht="6.95" customHeight="1">
      <c r="B25" s="21"/>
      <c r="C25" s="22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22"/>
      <c r="AQ25" s="22"/>
      <c r="AR25" s="20"/>
      <c r="BE25" s="268"/>
    </row>
    <row r="26" spans="1:71" s="2" customFormat="1" ht="25.9" customHeight="1">
      <c r="A26" s="34"/>
      <c r="B26" s="35"/>
      <c r="C26" s="36"/>
      <c r="D26" s="37" t="s">
        <v>33</v>
      </c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276">
        <f>ROUND(AG94,2)</f>
        <v>0</v>
      </c>
      <c r="AL26" s="277"/>
      <c r="AM26" s="277"/>
      <c r="AN26" s="277"/>
      <c r="AO26" s="277"/>
      <c r="AP26" s="36"/>
      <c r="AQ26" s="36"/>
      <c r="AR26" s="39"/>
      <c r="BE26" s="268"/>
    </row>
    <row r="27" spans="1:71" s="2" customFormat="1" ht="6.95" customHeight="1">
      <c r="A27" s="34"/>
      <c r="B27" s="35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  <c r="AM27" s="36"/>
      <c r="AN27" s="36"/>
      <c r="AO27" s="36"/>
      <c r="AP27" s="36"/>
      <c r="AQ27" s="36"/>
      <c r="AR27" s="39"/>
      <c r="BE27" s="268"/>
    </row>
    <row r="28" spans="1:71" s="2" customFormat="1" ht="12.75">
      <c r="A28" s="34"/>
      <c r="B28" s="35"/>
      <c r="C28" s="36"/>
      <c r="D28" s="36"/>
      <c r="E28" s="36"/>
      <c r="F28" s="36"/>
      <c r="G28" s="36"/>
      <c r="H28" s="36"/>
      <c r="I28" s="36"/>
      <c r="J28" s="36"/>
      <c r="K28" s="36"/>
      <c r="L28" s="278" t="s">
        <v>34</v>
      </c>
      <c r="M28" s="278"/>
      <c r="N28" s="278"/>
      <c r="O28" s="278"/>
      <c r="P28" s="278"/>
      <c r="Q28" s="36"/>
      <c r="R28" s="36"/>
      <c r="S28" s="36"/>
      <c r="T28" s="36"/>
      <c r="U28" s="36"/>
      <c r="V28" s="36"/>
      <c r="W28" s="278" t="s">
        <v>35</v>
      </c>
      <c r="X28" s="278"/>
      <c r="Y28" s="278"/>
      <c r="Z28" s="278"/>
      <c r="AA28" s="278"/>
      <c r="AB28" s="278"/>
      <c r="AC28" s="278"/>
      <c r="AD28" s="278"/>
      <c r="AE28" s="278"/>
      <c r="AF28" s="36"/>
      <c r="AG28" s="36"/>
      <c r="AH28" s="36"/>
      <c r="AI28" s="36"/>
      <c r="AJ28" s="36"/>
      <c r="AK28" s="278" t="s">
        <v>36</v>
      </c>
      <c r="AL28" s="278"/>
      <c r="AM28" s="278"/>
      <c r="AN28" s="278"/>
      <c r="AO28" s="278"/>
      <c r="AP28" s="36"/>
      <c r="AQ28" s="36"/>
      <c r="AR28" s="39"/>
      <c r="BE28" s="268"/>
    </row>
    <row r="29" spans="1:71" s="3" customFormat="1" ht="14.45" customHeight="1">
      <c r="B29" s="40"/>
      <c r="C29" s="41"/>
      <c r="D29" s="29" t="s">
        <v>37</v>
      </c>
      <c r="E29" s="41"/>
      <c r="F29" s="29" t="s">
        <v>38</v>
      </c>
      <c r="G29" s="41"/>
      <c r="H29" s="41"/>
      <c r="I29" s="41"/>
      <c r="J29" s="41"/>
      <c r="K29" s="41"/>
      <c r="L29" s="281">
        <v>0.21</v>
      </c>
      <c r="M29" s="280"/>
      <c r="N29" s="280"/>
      <c r="O29" s="280"/>
      <c r="P29" s="280"/>
      <c r="Q29" s="41"/>
      <c r="R29" s="41"/>
      <c r="S29" s="41"/>
      <c r="T29" s="41"/>
      <c r="U29" s="41"/>
      <c r="V29" s="41"/>
      <c r="W29" s="279">
        <f>ROUND(AZ94, 2)</f>
        <v>0</v>
      </c>
      <c r="X29" s="280"/>
      <c r="Y29" s="280"/>
      <c r="Z29" s="280"/>
      <c r="AA29" s="280"/>
      <c r="AB29" s="280"/>
      <c r="AC29" s="280"/>
      <c r="AD29" s="280"/>
      <c r="AE29" s="280"/>
      <c r="AF29" s="41"/>
      <c r="AG29" s="41"/>
      <c r="AH29" s="41"/>
      <c r="AI29" s="41"/>
      <c r="AJ29" s="41"/>
      <c r="AK29" s="279">
        <f>ROUND(AV94, 2)</f>
        <v>0</v>
      </c>
      <c r="AL29" s="280"/>
      <c r="AM29" s="280"/>
      <c r="AN29" s="280"/>
      <c r="AO29" s="280"/>
      <c r="AP29" s="41"/>
      <c r="AQ29" s="41"/>
      <c r="AR29" s="42"/>
      <c r="BE29" s="269"/>
    </row>
    <row r="30" spans="1:71" s="3" customFormat="1" ht="14.45" customHeight="1">
      <c r="B30" s="40"/>
      <c r="C30" s="41"/>
      <c r="D30" s="41"/>
      <c r="E30" s="41"/>
      <c r="F30" s="29" t="s">
        <v>39</v>
      </c>
      <c r="G30" s="41"/>
      <c r="H30" s="41"/>
      <c r="I30" s="41"/>
      <c r="J30" s="41"/>
      <c r="K30" s="41"/>
      <c r="L30" s="281">
        <v>0.15</v>
      </c>
      <c r="M30" s="280"/>
      <c r="N30" s="280"/>
      <c r="O30" s="280"/>
      <c r="P30" s="280"/>
      <c r="Q30" s="41"/>
      <c r="R30" s="41"/>
      <c r="S30" s="41"/>
      <c r="T30" s="41"/>
      <c r="U30" s="41"/>
      <c r="V30" s="41"/>
      <c r="W30" s="279">
        <f>ROUND(BA94, 2)</f>
        <v>0</v>
      </c>
      <c r="X30" s="280"/>
      <c r="Y30" s="280"/>
      <c r="Z30" s="280"/>
      <c r="AA30" s="280"/>
      <c r="AB30" s="280"/>
      <c r="AC30" s="280"/>
      <c r="AD30" s="280"/>
      <c r="AE30" s="280"/>
      <c r="AF30" s="41"/>
      <c r="AG30" s="41"/>
      <c r="AH30" s="41"/>
      <c r="AI30" s="41"/>
      <c r="AJ30" s="41"/>
      <c r="AK30" s="279">
        <f>ROUND(AW94, 2)</f>
        <v>0</v>
      </c>
      <c r="AL30" s="280"/>
      <c r="AM30" s="280"/>
      <c r="AN30" s="280"/>
      <c r="AO30" s="280"/>
      <c r="AP30" s="41"/>
      <c r="AQ30" s="41"/>
      <c r="AR30" s="42"/>
      <c r="BE30" s="269"/>
    </row>
    <row r="31" spans="1:71" s="3" customFormat="1" ht="14.45" hidden="1" customHeight="1">
      <c r="B31" s="40"/>
      <c r="C31" s="41"/>
      <c r="D31" s="41"/>
      <c r="E31" s="41"/>
      <c r="F31" s="29" t="s">
        <v>40</v>
      </c>
      <c r="G31" s="41"/>
      <c r="H31" s="41"/>
      <c r="I31" s="41"/>
      <c r="J31" s="41"/>
      <c r="K31" s="41"/>
      <c r="L31" s="281">
        <v>0.21</v>
      </c>
      <c r="M31" s="280"/>
      <c r="N31" s="280"/>
      <c r="O31" s="280"/>
      <c r="P31" s="280"/>
      <c r="Q31" s="41"/>
      <c r="R31" s="41"/>
      <c r="S31" s="41"/>
      <c r="T31" s="41"/>
      <c r="U31" s="41"/>
      <c r="V31" s="41"/>
      <c r="W31" s="279">
        <f>ROUND(BB94, 2)</f>
        <v>0</v>
      </c>
      <c r="X31" s="280"/>
      <c r="Y31" s="280"/>
      <c r="Z31" s="280"/>
      <c r="AA31" s="280"/>
      <c r="AB31" s="280"/>
      <c r="AC31" s="280"/>
      <c r="AD31" s="280"/>
      <c r="AE31" s="280"/>
      <c r="AF31" s="41"/>
      <c r="AG31" s="41"/>
      <c r="AH31" s="41"/>
      <c r="AI31" s="41"/>
      <c r="AJ31" s="41"/>
      <c r="AK31" s="279">
        <v>0</v>
      </c>
      <c r="AL31" s="280"/>
      <c r="AM31" s="280"/>
      <c r="AN31" s="280"/>
      <c r="AO31" s="280"/>
      <c r="AP31" s="41"/>
      <c r="AQ31" s="41"/>
      <c r="AR31" s="42"/>
      <c r="BE31" s="269"/>
    </row>
    <row r="32" spans="1:71" s="3" customFormat="1" ht="14.45" hidden="1" customHeight="1">
      <c r="B32" s="40"/>
      <c r="C32" s="41"/>
      <c r="D32" s="41"/>
      <c r="E32" s="41"/>
      <c r="F32" s="29" t="s">
        <v>41</v>
      </c>
      <c r="G32" s="41"/>
      <c r="H32" s="41"/>
      <c r="I32" s="41"/>
      <c r="J32" s="41"/>
      <c r="K32" s="41"/>
      <c r="L32" s="281">
        <v>0.15</v>
      </c>
      <c r="M32" s="280"/>
      <c r="N32" s="280"/>
      <c r="O32" s="280"/>
      <c r="P32" s="280"/>
      <c r="Q32" s="41"/>
      <c r="R32" s="41"/>
      <c r="S32" s="41"/>
      <c r="T32" s="41"/>
      <c r="U32" s="41"/>
      <c r="V32" s="41"/>
      <c r="W32" s="279">
        <f>ROUND(BC94, 2)</f>
        <v>0</v>
      </c>
      <c r="X32" s="280"/>
      <c r="Y32" s="280"/>
      <c r="Z32" s="280"/>
      <c r="AA32" s="280"/>
      <c r="AB32" s="280"/>
      <c r="AC32" s="280"/>
      <c r="AD32" s="280"/>
      <c r="AE32" s="280"/>
      <c r="AF32" s="41"/>
      <c r="AG32" s="41"/>
      <c r="AH32" s="41"/>
      <c r="AI32" s="41"/>
      <c r="AJ32" s="41"/>
      <c r="AK32" s="279">
        <v>0</v>
      </c>
      <c r="AL32" s="280"/>
      <c r="AM32" s="280"/>
      <c r="AN32" s="280"/>
      <c r="AO32" s="280"/>
      <c r="AP32" s="41"/>
      <c r="AQ32" s="41"/>
      <c r="AR32" s="42"/>
      <c r="BE32" s="269"/>
    </row>
    <row r="33" spans="1:57" s="3" customFormat="1" ht="14.45" hidden="1" customHeight="1">
      <c r="B33" s="40"/>
      <c r="C33" s="41"/>
      <c r="D33" s="41"/>
      <c r="E33" s="41"/>
      <c r="F33" s="29" t="s">
        <v>42</v>
      </c>
      <c r="G33" s="41"/>
      <c r="H33" s="41"/>
      <c r="I33" s="41"/>
      <c r="J33" s="41"/>
      <c r="K33" s="41"/>
      <c r="L33" s="281">
        <v>0</v>
      </c>
      <c r="M33" s="280"/>
      <c r="N33" s="280"/>
      <c r="O33" s="280"/>
      <c r="P33" s="280"/>
      <c r="Q33" s="41"/>
      <c r="R33" s="41"/>
      <c r="S33" s="41"/>
      <c r="T33" s="41"/>
      <c r="U33" s="41"/>
      <c r="V33" s="41"/>
      <c r="W33" s="279">
        <f>ROUND(BD94, 2)</f>
        <v>0</v>
      </c>
      <c r="X33" s="280"/>
      <c r="Y33" s="280"/>
      <c r="Z33" s="280"/>
      <c r="AA33" s="280"/>
      <c r="AB33" s="280"/>
      <c r="AC33" s="280"/>
      <c r="AD33" s="280"/>
      <c r="AE33" s="280"/>
      <c r="AF33" s="41"/>
      <c r="AG33" s="41"/>
      <c r="AH33" s="41"/>
      <c r="AI33" s="41"/>
      <c r="AJ33" s="41"/>
      <c r="AK33" s="279">
        <v>0</v>
      </c>
      <c r="AL33" s="280"/>
      <c r="AM33" s="280"/>
      <c r="AN33" s="280"/>
      <c r="AO33" s="280"/>
      <c r="AP33" s="41"/>
      <c r="AQ33" s="41"/>
      <c r="AR33" s="42"/>
      <c r="BE33" s="269"/>
    </row>
    <row r="34" spans="1:57" s="2" customFormat="1" ht="6.95" customHeight="1">
      <c r="A34" s="34"/>
      <c r="B34" s="35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6"/>
      <c r="AL34" s="36"/>
      <c r="AM34" s="36"/>
      <c r="AN34" s="36"/>
      <c r="AO34" s="36"/>
      <c r="AP34" s="36"/>
      <c r="AQ34" s="36"/>
      <c r="AR34" s="39"/>
      <c r="BE34" s="268"/>
    </row>
    <row r="35" spans="1:57" s="2" customFormat="1" ht="25.9" customHeight="1">
      <c r="A35" s="34"/>
      <c r="B35" s="35"/>
      <c r="C35" s="43"/>
      <c r="D35" s="44" t="s">
        <v>43</v>
      </c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6" t="s">
        <v>44</v>
      </c>
      <c r="U35" s="45"/>
      <c r="V35" s="45"/>
      <c r="W35" s="45"/>
      <c r="X35" s="282" t="s">
        <v>45</v>
      </c>
      <c r="Y35" s="283"/>
      <c r="Z35" s="283"/>
      <c r="AA35" s="283"/>
      <c r="AB35" s="283"/>
      <c r="AC35" s="45"/>
      <c r="AD35" s="45"/>
      <c r="AE35" s="45"/>
      <c r="AF35" s="45"/>
      <c r="AG35" s="45"/>
      <c r="AH35" s="45"/>
      <c r="AI35" s="45"/>
      <c r="AJ35" s="45"/>
      <c r="AK35" s="284">
        <f>SUM(AK26:AK33)</f>
        <v>0</v>
      </c>
      <c r="AL35" s="283"/>
      <c r="AM35" s="283"/>
      <c r="AN35" s="283"/>
      <c r="AO35" s="285"/>
      <c r="AP35" s="43"/>
      <c r="AQ35" s="43"/>
      <c r="AR35" s="39"/>
      <c r="BE35" s="34"/>
    </row>
    <row r="36" spans="1:57" s="2" customFormat="1" ht="6.95" customHeight="1">
      <c r="A36" s="34"/>
      <c r="B36" s="35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36"/>
      <c r="AK36" s="36"/>
      <c r="AL36" s="36"/>
      <c r="AM36" s="36"/>
      <c r="AN36" s="36"/>
      <c r="AO36" s="36"/>
      <c r="AP36" s="36"/>
      <c r="AQ36" s="36"/>
      <c r="AR36" s="39"/>
      <c r="BE36" s="34"/>
    </row>
    <row r="37" spans="1:57" s="2" customFormat="1" ht="14.45" customHeight="1">
      <c r="A37" s="34"/>
      <c r="B37" s="35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  <c r="AJ37" s="36"/>
      <c r="AK37" s="36"/>
      <c r="AL37" s="36"/>
      <c r="AM37" s="36"/>
      <c r="AN37" s="36"/>
      <c r="AO37" s="36"/>
      <c r="AP37" s="36"/>
      <c r="AQ37" s="36"/>
      <c r="AR37" s="39"/>
      <c r="BE37" s="34"/>
    </row>
    <row r="38" spans="1:57" s="1" customFormat="1" ht="14.45" customHeight="1">
      <c r="B38" s="21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0"/>
    </row>
    <row r="39" spans="1:57" s="1" customFormat="1" ht="14.45" customHeight="1">
      <c r="B39" s="21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0"/>
    </row>
    <row r="40" spans="1:57" s="1" customFormat="1" ht="14.45" customHeight="1">
      <c r="B40" s="21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0"/>
    </row>
    <row r="41" spans="1:57" s="1" customFormat="1" ht="14.45" customHeight="1">
      <c r="B41" s="21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0"/>
    </row>
    <row r="42" spans="1:57" s="1" customFormat="1" ht="14.45" customHeight="1">
      <c r="B42" s="21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0"/>
    </row>
    <row r="43" spans="1:57" s="1" customFormat="1" ht="14.45" customHeight="1">
      <c r="B43" s="21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0"/>
    </row>
    <row r="44" spans="1:57" s="1" customFormat="1" ht="14.45" customHeight="1">
      <c r="B44" s="21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0"/>
    </row>
    <row r="45" spans="1:57" s="1" customFormat="1" ht="14.45" customHeight="1">
      <c r="B45" s="21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0"/>
    </row>
    <row r="46" spans="1:57" s="1" customFormat="1" ht="14.45" customHeight="1">
      <c r="B46" s="21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0"/>
    </row>
    <row r="47" spans="1:57" s="1" customFormat="1" ht="14.45" customHeight="1">
      <c r="B47" s="21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0"/>
    </row>
    <row r="48" spans="1:57" s="1" customFormat="1" ht="14.45" customHeight="1">
      <c r="B48" s="21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0"/>
    </row>
    <row r="49" spans="1:57" s="2" customFormat="1" ht="14.45" customHeight="1">
      <c r="B49" s="47"/>
      <c r="C49" s="48"/>
      <c r="D49" s="49" t="s">
        <v>46</v>
      </c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49" t="s">
        <v>47</v>
      </c>
      <c r="AI49" s="50"/>
      <c r="AJ49" s="50"/>
      <c r="AK49" s="50"/>
      <c r="AL49" s="50"/>
      <c r="AM49" s="50"/>
      <c r="AN49" s="50"/>
      <c r="AO49" s="50"/>
      <c r="AP49" s="48"/>
      <c r="AQ49" s="48"/>
      <c r="AR49" s="51"/>
    </row>
    <row r="50" spans="1:57" ht="11.25">
      <c r="B50" s="21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0"/>
    </row>
    <row r="51" spans="1:57" ht="11.25">
      <c r="B51" s="21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0"/>
    </row>
    <row r="52" spans="1:57" ht="11.25">
      <c r="B52" s="21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0"/>
    </row>
    <row r="53" spans="1:57" ht="11.25">
      <c r="B53" s="21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0"/>
    </row>
    <row r="54" spans="1:57" ht="11.25">
      <c r="B54" s="21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0"/>
    </row>
    <row r="55" spans="1:57" ht="11.25">
      <c r="B55" s="21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0"/>
    </row>
    <row r="56" spans="1:57" ht="11.25">
      <c r="B56" s="21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0"/>
    </row>
    <row r="57" spans="1:57" ht="11.25">
      <c r="B57" s="21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0"/>
    </row>
    <row r="58" spans="1:57" ht="11.25">
      <c r="B58" s="21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0"/>
    </row>
    <row r="59" spans="1:57" ht="11.25"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0"/>
    </row>
    <row r="60" spans="1:57" s="2" customFormat="1" ht="12.75">
      <c r="A60" s="34"/>
      <c r="B60" s="35"/>
      <c r="C60" s="36"/>
      <c r="D60" s="52" t="s">
        <v>48</v>
      </c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52" t="s">
        <v>49</v>
      </c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52" t="s">
        <v>48</v>
      </c>
      <c r="AI60" s="38"/>
      <c r="AJ60" s="38"/>
      <c r="AK60" s="38"/>
      <c r="AL60" s="38"/>
      <c r="AM60" s="52" t="s">
        <v>49</v>
      </c>
      <c r="AN60" s="38"/>
      <c r="AO60" s="38"/>
      <c r="AP60" s="36"/>
      <c r="AQ60" s="36"/>
      <c r="AR60" s="39"/>
      <c r="BE60" s="34"/>
    </row>
    <row r="61" spans="1:57" ht="11.25">
      <c r="B61" s="21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0"/>
    </row>
    <row r="62" spans="1:57" ht="11.25">
      <c r="B62" s="21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  <c r="AR62" s="20"/>
    </row>
    <row r="63" spans="1:57" ht="11.25">
      <c r="B63" s="21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0"/>
    </row>
    <row r="64" spans="1:57" s="2" customFormat="1" ht="12.75">
      <c r="A64" s="34"/>
      <c r="B64" s="35"/>
      <c r="C64" s="36"/>
      <c r="D64" s="49" t="s">
        <v>50</v>
      </c>
      <c r="E64" s="53"/>
      <c r="F64" s="53"/>
      <c r="G64" s="53"/>
      <c r="H64" s="53"/>
      <c r="I64" s="53"/>
      <c r="J64" s="53"/>
      <c r="K64" s="53"/>
      <c r="L64" s="53"/>
      <c r="M64" s="53"/>
      <c r="N64" s="53"/>
      <c r="O64" s="53"/>
      <c r="P64" s="53"/>
      <c r="Q64" s="53"/>
      <c r="R64" s="53"/>
      <c r="S64" s="53"/>
      <c r="T64" s="53"/>
      <c r="U64" s="53"/>
      <c r="V64" s="53"/>
      <c r="W64" s="53"/>
      <c r="X64" s="53"/>
      <c r="Y64" s="53"/>
      <c r="Z64" s="53"/>
      <c r="AA64" s="53"/>
      <c r="AB64" s="53"/>
      <c r="AC64" s="53"/>
      <c r="AD64" s="53"/>
      <c r="AE64" s="53"/>
      <c r="AF64" s="53"/>
      <c r="AG64" s="53"/>
      <c r="AH64" s="49" t="s">
        <v>51</v>
      </c>
      <c r="AI64" s="53"/>
      <c r="AJ64" s="53"/>
      <c r="AK64" s="53"/>
      <c r="AL64" s="53"/>
      <c r="AM64" s="53"/>
      <c r="AN64" s="53"/>
      <c r="AO64" s="53"/>
      <c r="AP64" s="36"/>
      <c r="AQ64" s="36"/>
      <c r="AR64" s="39"/>
      <c r="BE64" s="34"/>
    </row>
    <row r="65" spans="1:57" ht="11.25">
      <c r="B65" s="21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  <c r="AR65" s="20"/>
    </row>
    <row r="66" spans="1:57" ht="11.25">
      <c r="B66" s="21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22"/>
      <c r="AR66" s="20"/>
    </row>
    <row r="67" spans="1:57" ht="11.25">
      <c r="B67" s="21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  <c r="AR67" s="20"/>
    </row>
    <row r="68" spans="1:57" ht="11.25">
      <c r="B68" s="21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  <c r="AQ68" s="22"/>
      <c r="AR68" s="20"/>
    </row>
    <row r="69" spans="1:57" ht="11.25">
      <c r="B69" s="21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  <c r="AR69" s="20"/>
    </row>
    <row r="70" spans="1:57" ht="11.25">
      <c r="B70" s="21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  <c r="AR70" s="20"/>
    </row>
    <row r="71" spans="1:57" ht="11.25">
      <c r="B71" s="21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  <c r="AQ71" s="22"/>
      <c r="AR71" s="20"/>
    </row>
    <row r="72" spans="1:57" ht="11.25">
      <c r="B72" s="21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  <c r="AQ72" s="22"/>
      <c r="AR72" s="20"/>
    </row>
    <row r="73" spans="1:57" ht="11.25">
      <c r="B73" s="21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  <c r="AQ73" s="22"/>
      <c r="AR73" s="20"/>
    </row>
    <row r="74" spans="1:57" ht="11.25">
      <c r="B74" s="21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  <c r="AQ74" s="22"/>
      <c r="AR74" s="20"/>
    </row>
    <row r="75" spans="1:57" s="2" customFormat="1" ht="12.75">
      <c r="A75" s="34"/>
      <c r="B75" s="35"/>
      <c r="C75" s="36"/>
      <c r="D75" s="52" t="s">
        <v>48</v>
      </c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38"/>
      <c r="S75" s="38"/>
      <c r="T75" s="38"/>
      <c r="U75" s="38"/>
      <c r="V75" s="52" t="s">
        <v>49</v>
      </c>
      <c r="W75" s="38"/>
      <c r="X75" s="38"/>
      <c r="Y75" s="38"/>
      <c r="Z75" s="38"/>
      <c r="AA75" s="38"/>
      <c r="AB75" s="38"/>
      <c r="AC75" s="38"/>
      <c r="AD75" s="38"/>
      <c r="AE75" s="38"/>
      <c r="AF75" s="38"/>
      <c r="AG75" s="38"/>
      <c r="AH75" s="52" t="s">
        <v>48</v>
      </c>
      <c r="AI75" s="38"/>
      <c r="AJ75" s="38"/>
      <c r="AK75" s="38"/>
      <c r="AL75" s="38"/>
      <c r="AM75" s="52" t="s">
        <v>49</v>
      </c>
      <c r="AN75" s="38"/>
      <c r="AO75" s="38"/>
      <c r="AP75" s="36"/>
      <c r="AQ75" s="36"/>
      <c r="AR75" s="39"/>
      <c r="BE75" s="34"/>
    </row>
    <row r="76" spans="1:57" s="2" customFormat="1" ht="11.25">
      <c r="A76" s="34"/>
      <c r="B76" s="35"/>
      <c r="C76" s="36"/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36"/>
      <c r="O76" s="36"/>
      <c r="P76" s="36"/>
      <c r="Q76" s="36"/>
      <c r="R76" s="36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  <c r="AF76" s="36"/>
      <c r="AG76" s="36"/>
      <c r="AH76" s="36"/>
      <c r="AI76" s="36"/>
      <c r="AJ76" s="36"/>
      <c r="AK76" s="36"/>
      <c r="AL76" s="36"/>
      <c r="AM76" s="36"/>
      <c r="AN76" s="36"/>
      <c r="AO76" s="36"/>
      <c r="AP76" s="36"/>
      <c r="AQ76" s="36"/>
      <c r="AR76" s="39"/>
      <c r="BE76" s="34"/>
    </row>
    <row r="77" spans="1:57" s="2" customFormat="1" ht="6.95" customHeight="1">
      <c r="A77" s="34"/>
      <c r="B77" s="54"/>
      <c r="C77" s="55"/>
      <c r="D77" s="55"/>
      <c r="E77" s="55"/>
      <c r="F77" s="55"/>
      <c r="G77" s="55"/>
      <c r="H77" s="55"/>
      <c r="I77" s="55"/>
      <c r="J77" s="55"/>
      <c r="K77" s="55"/>
      <c r="L77" s="55"/>
      <c r="M77" s="55"/>
      <c r="N77" s="55"/>
      <c r="O77" s="55"/>
      <c r="P77" s="55"/>
      <c r="Q77" s="55"/>
      <c r="R77" s="55"/>
      <c r="S77" s="55"/>
      <c r="T77" s="55"/>
      <c r="U77" s="55"/>
      <c r="V77" s="55"/>
      <c r="W77" s="55"/>
      <c r="X77" s="55"/>
      <c r="Y77" s="55"/>
      <c r="Z77" s="55"/>
      <c r="AA77" s="55"/>
      <c r="AB77" s="55"/>
      <c r="AC77" s="55"/>
      <c r="AD77" s="55"/>
      <c r="AE77" s="55"/>
      <c r="AF77" s="55"/>
      <c r="AG77" s="55"/>
      <c r="AH77" s="55"/>
      <c r="AI77" s="55"/>
      <c r="AJ77" s="55"/>
      <c r="AK77" s="55"/>
      <c r="AL77" s="55"/>
      <c r="AM77" s="55"/>
      <c r="AN77" s="55"/>
      <c r="AO77" s="55"/>
      <c r="AP77" s="55"/>
      <c r="AQ77" s="55"/>
      <c r="AR77" s="39"/>
      <c r="BE77" s="34"/>
    </row>
    <row r="81" spans="1:91" s="2" customFormat="1" ht="6.95" customHeight="1">
      <c r="A81" s="34"/>
      <c r="B81" s="56"/>
      <c r="C81" s="57"/>
      <c r="D81" s="57"/>
      <c r="E81" s="57"/>
      <c r="F81" s="57"/>
      <c r="G81" s="57"/>
      <c r="H81" s="57"/>
      <c r="I81" s="57"/>
      <c r="J81" s="57"/>
      <c r="K81" s="57"/>
      <c r="L81" s="57"/>
      <c r="M81" s="57"/>
      <c r="N81" s="57"/>
      <c r="O81" s="57"/>
      <c r="P81" s="57"/>
      <c r="Q81" s="57"/>
      <c r="R81" s="57"/>
      <c r="S81" s="57"/>
      <c r="T81" s="57"/>
      <c r="U81" s="57"/>
      <c r="V81" s="57"/>
      <c r="W81" s="57"/>
      <c r="X81" s="57"/>
      <c r="Y81" s="57"/>
      <c r="Z81" s="57"/>
      <c r="AA81" s="57"/>
      <c r="AB81" s="57"/>
      <c r="AC81" s="57"/>
      <c r="AD81" s="57"/>
      <c r="AE81" s="57"/>
      <c r="AF81" s="57"/>
      <c r="AG81" s="57"/>
      <c r="AH81" s="57"/>
      <c r="AI81" s="57"/>
      <c r="AJ81" s="57"/>
      <c r="AK81" s="57"/>
      <c r="AL81" s="57"/>
      <c r="AM81" s="57"/>
      <c r="AN81" s="57"/>
      <c r="AO81" s="57"/>
      <c r="AP81" s="57"/>
      <c r="AQ81" s="57"/>
      <c r="AR81" s="39"/>
      <c r="BE81" s="34"/>
    </row>
    <row r="82" spans="1:91" s="2" customFormat="1" ht="24.95" customHeight="1">
      <c r="A82" s="34"/>
      <c r="B82" s="35"/>
      <c r="C82" s="23" t="s">
        <v>52</v>
      </c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  <c r="AF82" s="36"/>
      <c r="AG82" s="36"/>
      <c r="AH82" s="36"/>
      <c r="AI82" s="36"/>
      <c r="AJ82" s="36"/>
      <c r="AK82" s="36"/>
      <c r="AL82" s="36"/>
      <c r="AM82" s="36"/>
      <c r="AN82" s="36"/>
      <c r="AO82" s="36"/>
      <c r="AP82" s="36"/>
      <c r="AQ82" s="36"/>
      <c r="AR82" s="39"/>
      <c r="BE82" s="34"/>
    </row>
    <row r="83" spans="1:91" s="2" customFormat="1" ht="6.95" customHeight="1">
      <c r="A83" s="34"/>
      <c r="B83" s="35"/>
      <c r="C83" s="36"/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6"/>
      <c r="O83" s="36"/>
      <c r="P83" s="36"/>
      <c r="Q83" s="36"/>
      <c r="R83" s="36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  <c r="AF83" s="36"/>
      <c r="AG83" s="36"/>
      <c r="AH83" s="36"/>
      <c r="AI83" s="36"/>
      <c r="AJ83" s="36"/>
      <c r="AK83" s="36"/>
      <c r="AL83" s="36"/>
      <c r="AM83" s="36"/>
      <c r="AN83" s="36"/>
      <c r="AO83" s="36"/>
      <c r="AP83" s="36"/>
      <c r="AQ83" s="36"/>
      <c r="AR83" s="39"/>
      <c r="BE83" s="34"/>
    </row>
    <row r="84" spans="1:91" s="4" customFormat="1" ht="12" customHeight="1">
      <c r="B84" s="58"/>
      <c r="C84" s="29" t="s">
        <v>13</v>
      </c>
      <c r="D84" s="59"/>
      <c r="E84" s="59"/>
      <c r="F84" s="59"/>
      <c r="G84" s="59"/>
      <c r="H84" s="59"/>
      <c r="I84" s="59"/>
      <c r="J84" s="59"/>
      <c r="K84" s="59"/>
      <c r="L84" s="59" t="str">
        <f>K5</f>
        <v>Z711</v>
      </c>
      <c r="M84" s="59"/>
      <c r="N84" s="59"/>
      <c r="O84" s="59"/>
      <c r="P84" s="59"/>
      <c r="Q84" s="59"/>
      <c r="R84" s="59"/>
      <c r="S84" s="59"/>
      <c r="T84" s="59"/>
      <c r="U84" s="59"/>
      <c r="V84" s="59"/>
      <c r="W84" s="59"/>
      <c r="X84" s="59"/>
      <c r="Y84" s="59"/>
      <c r="Z84" s="59"/>
      <c r="AA84" s="59"/>
      <c r="AB84" s="59"/>
      <c r="AC84" s="59"/>
      <c r="AD84" s="59"/>
      <c r="AE84" s="59"/>
      <c r="AF84" s="59"/>
      <c r="AG84" s="59"/>
      <c r="AH84" s="59"/>
      <c r="AI84" s="59"/>
      <c r="AJ84" s="59"/>
      <c r="AK84" s="59"/>
      <c r="AL84" s="59"/>
      <c r="AM84" s="59"/>
      <c r="AN84" s="59"/>
      <c r="AO84" s="59"/>
      <c r="AP84" s="59"/>
      <c r="AQ84" s="59"/>
      <c r="AR84" s="60"/>
    </row>
    <row r="85" spans="1:91" s="5" customFormat="1" ht="36.950000000000003" customHeight="1">
      <c r="B85" s="61"/>
      <c r="C85" s="62" t="s">
        <v>16</v>
      </c>
      <c r="D85" s="63"/>
      <c r="E85" s="63"/>
      <c r="F85" s="63"/>
      <c r="G85" s="63"/>
      <c r="H85" s="63"/>
      <c r="I85" s="63"/>
      <c r="J85" s="63"/>
      <c r="K85" s="63"/>
      <c r="L85" s="286" t="str">
        <f>K6</f>
        <v>Úprava nádvoři za domem č.p. 217</v>
      </c>
      <c r="M85" s="287"/>
      <c r="N85" s="287"/>
      <c r="O85" s="287"/>
      <c r="P85" s="287"/>
      <c r="Q85" s="287"/>
      <c r="R85" s="287"/>
      <c r="S85" s="287"/>
      <c r="T85" s="287"/>
      <c r="U85" s="287"/>
      <c r="V85" s="287"/>
      <c r="W85" s="287"/>
      <c r="X85" s="287"/>
      <c r="Y85" s="287"/>
      <c r="Z85" s="287"/>
      <c r="AA85" s="287"/>
      <c r="AB85" s="287"/>
      <c r="AC85" s="287"/>
      <c r="AD85" s="287"/>
      <c r="AE85" s="287"/>
      <c r="AF85" s="287"/>
      <c r="AG85" s="287"/>
      <c r="AH85" s="287"/>
      <c r="AI85" s="287"/>
      <c r="AJ85" s="287"/>
      <c r="AK85" s="287"/>
      <c r="AL85" s="287"/>
      <c r="AM85" s="287"/>
      <c r="AN85" s="287"/>
      <c r="AO85" s="287"/>
      <c r="AP85" s="63"/>
      <c r="AQ85" s="63"/>
      <c r="AR85" s="64"/>
    </row>
    <row r="86" spans="1:91" s="2" customFormat="1" ht="6.95" customHeight="1">
      <c r="A86" s="34"/>
      <c r="B86" s="35"/>
      <c r="C86" s="36"/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36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  <c r="AF86" s="36"/>
      <c r="AG86" s="36"/>
      <c r="AH86" s="36"/>
      <c r="AI86" s="36"/>
      <c r="AJ86" s="36"/>
      <c r="AK86" s="36"/>
      <c r="AL86" s="36"/>
      <c r="AM86" s="36"/>
      <c r="AN86" s="36"/>
      <c r="AO86" s="36"/>
      <c r="AP86" s="36"/>
      <c r="AQ86" s="36"/>
      <c r="AR86" s="39"/>
      <c r="BE86" s="34"/>
    </row>
    <row r="87" spans="1:91" s="2" customFormat="1" ht="12" customHeight="1">
      <c r="A87" s="34"/>
      <c r="B87" s="35"/>
      <c r="C87" s="29" t="s">
        <v>20</v>
      </c>
      <c r="D87" s="36"/>
      <c r="E87" s="36"/>
      <c r="F87" s="36"/>
      <c r="G87" s="36"/>
      <c r="H87" s="36"/>
      <c r="I87" s="36"/>
      <c r="J87" s="36"/>
      <c r="K87" s="36"/>
      <c r="L87" s="65" t="str">
        <f>IF(K8="","",K8)</f>
        <v xml:space="preserve"> </v>
      </c>
      <c r="M87" s="36"/>
      <c r="N87" s="36"/>
      <c r="O87" s="36"/>
      <c r="P87" s="36"/>
      <c r="Q87" s="36"/>
      <c r="R87" s="36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  <c r="AF87" s="36"/>
      <c r="AG87" s="36"/>
      <c r="AH87" s="36"/>
      <c r="AI87" s="29" t="s">
        <v>22</v>
      </c>
      <c r="AJ87" s="36"/>
      <c r="AK87" s="36"/>
      <c r="AL87" s="36"/>
      <c r="AM87" s="288" t="str">
        <f>IF(AN8= "","",AN8)</f>
        <v>27. 1. 2020</v>
      </c>
      <c r="AN87" s="288"/>
      <c r="AO87" s="36"/>
      <c r="AP87" s="36"/>
      <c r="AQ87" s="36"/>
      <c r="AR87" s="39"/>
      <c r="BE87" s="34"/>
    </row>
    <row r="88" spans="1:91" s="2" customFormat="1" ht="6.95" customHeight="1">
      <c r="A88" s="34"/>
      <c r="B88" s="35"/>
      <c r="C88" s="36"/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36"/>
      <c r="O88" s="36"/>
      <c r="P88" s="36"/>
      <c r="Q88" s="36"/>
      <c r="R88" s="36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F88" s="36"/>
      <c r="AG88" s="36"/>
      <c r="AH88" s="36"/>
      <c r="AI88" s="36"/>
      <c r="AJ88" s="36"/>
      <c r="AK88" s="36"/>
      <c r="AL88" s="36"/>
      <c r="AM88" s="36"/>
      <c r="AN88" s="36"/>
      <c r="AO88" s="36"/>
      <c r="AP88" s="36"/>
      <c r="AQ88" s="36"/>
      <c r="AR88" s="39"/>
      <c r="BE88" s="34"/>
    </row>
    <row r="89" spans="1:91" s="2" customFormat="1" ht="15.2" customHeight="1">
      <c r="A89" s="34"/>
      <c r="B89" s="35"/>
      <c r="C89" s="29" t="s">
        <v>24</v>
      </c>
      <c r="D89" s="36"/>
      <c r="E89" s="36"/>
      <c r="F89" s="36"/>
      <c r="G89" s="36"/>
      <c r="H89" s="36"/>
      <c r="I89" s="36"/>
      <c r="J89" s="36"/>
      <c r="K89" s="36"/>
      <c r="L89" s="59" t="str">
        <f>IF(E11= "","",E11)</f>
        <v xml:space="preserve"> </v>
      </c>
      <c r="M89" s="36"/>
      <c r="N89" s="36"/>
      <c r="O89" s="36"/>
      <c r="P89" s="36"/>
      <c r="Q89" s="36"/>
      <c r="R89" s="36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F89" s="36"/>
      <c r="AG89" s="36"/>
      <c r="AH89" s="36"/>
      <c r="AI89" s="29" t="s">
        <v>29</v>
      </c>
      <c r="AJ89" s="36"/>
      <c r="AK89" s="36"/>
      <c r="AL89" s="36"/>
      <c r="AM89" s="289" t="str">
        <f>IF(E17="","",E17)</f>
        <v xml:space="preserve"> </v>
      </c>
      <c r="AN89" s="290"/>
      <c r="AO89" s="290"/>
      <c r="AP89" s="290"/>
      <c r="AQ89" s="36"/>
      <c r="AR89" s="39"/>
      <c r="AS89" s="291" t="s">
        <v>53</v>
      </c>
      <c r="AT89" s="292"/>
      <c r="AU89" s="67"/>
      <c r="AV89" s="67"/>
      <c r="AW89" s="67"/>
      <c r="AX89" s="67"/>
      <c r="AY89" s="67"/>
      <c r="AZ89" s="67"/>
      <c r="BA89" s="67"/>
      <c r="BB89" s="67"/>
      <c r="BC89" s="67"/>
      <c r="BD89" s="68"/>
      <c r="BE89" s="34"/>
    </row>
    <row r="90" spans="1:91" s="2" customFormat="1" ht="15.2" customHeight="1">
      <c r="A90" s="34"/>
      <c r="B90" s="35"/>
      <c r="C90" s="29" t="s">
        <v>27</v>
      </c>
      <c r="D90" s="36"/>
      <c r="E90" s="36"/>
      <c r="F90" s="36"/>
      <c r="G90" s="36"/>
      <c r="H90" s="36"/>
      <c r="I90" s="36"/>
      <c r="J90" s="36"/>
      <c r="K90" s="36"/>
      <c r="L90" s="59" t="str">
        <f>IF(E14= "Vyplň údaj","",E14)</f>
        <v/>
      </c>
      <c r="M90" s="36"/>
      <c r="N90" s="36"/>
      <c r="O90" s="36"/>
      <c r="P90" s="36"/>
      <c r="Q90" s="36"/>
      <c r="R90" s="36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F90" s="36"/>
      <c r="AG90" s="36"/>
      <c r="AH90" s="36"/>
      <c r="AI90" s="29" t="s">
        <v>31</v>
      </c>
      <c r="AJ90" s="36"/>
      <c r="AK90" s="36"/>
      <c r="AL90" s="36"/>
      <c r="AM90" s="289" t="str">
        <f>IF(E20="","",E20)</f>
        <v xml:space="preserve"> </v>
      </c>
      <c r="AN90" s="290"/>
      <c r="AO90" s="290"/>
      <c r="AP90" s="290"/>
      <c r="AQ90" s="36"/>
      <c r="AR90" s="39"/>
      <c r="AS90" s="293"/>
      <c r="AT90" s="294"/>
      <c r="AU90" s="69"/>
      <c r="AV90" s="69"/>
      <c r="AW90" s="69"/>
      <c r="AX90" s="69"/>
      <c r="AY90" s="69"/>
      <c r="AZ90" s="69"/>
      <c r="BA90" s="69"/>
      <c r="BB90" s="69"/>
      <c r="BC90" s="69"/>
      <c r="BD90" s="70"/>
      <c r="BE90" s="34"/>
    </row>
    <row r="91" spans="1:91" s="2" customFormat="1" ht="10.9" customHeight="1">
      <c r="A91" s="34"/>
      <c r="B91" s="35"/>
      <c r="C91" s="36"/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6"/>
      <c r="O91" s="36"/>
      <c r="P91" s="36"/>
      <c r="Q91" s="36"/>
      <c r="R91" s="36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F91" s="36"/>
      <c r="AG91" s="36"/>
      <c r="AH91" s="36"/>
      <c r="AI91" s="36"/>
      <c r="AJ91" s="36"/>
      <c r="AK91" s="36"/>
      <c r="AL91" s="36"/>
      <c r="AM91" s="36"/>
      <c r="AN91" s="36"/>
      <c r="AO91" s="36"/>
      <c r="AP91" s="36"/>
      <c r="AQ91" s="36"/>
      <c r="AR91" s="39"/>
      <c r="AS91" s="295"/>
      <c r="AT91" s="296"/>
      <c r="AU91" s="71"/>
      <c r="AV91" s="71"/>
      <c r="AW91" s="71"/>
      <c r="AX91" s="71"/>
      <c r="AY91" s="71"/>
      <c r="AZ91" s="71"/>
      <c r="BA91" s="71"/>
      <c r="BB91" s="71"/>
      <c r="BC91" s="71"/>
      <c r="BD91" s="72"/>
      <c r="BE91" s="34"/>
    </row>
    <row r="92" spans="1:91" s="2" customFormat="1" ht="29.25" customHeight="1">
      <c r="A92" s="34"/>
      <c r="B92" s="35"/>
      <c r="C92" s="297" t="s">
        <v>54</v>
      </c>
      <c r="D92" s="298"/>
      <c r="E92" s="298"/>
      <c r="F92" s="298"/>
      <c r="G92" s="298"/>
      <c r="H92" s="73"/>
      <c r="I92" s="299" t="s">
        <v>55</v>
      </c>
      <c r="J92" s="298"/>
      <c r="K92" s="298"/>
      <c r="L92" s="298"/>
      <c r="M92" s="298"/>
      <c r="N92" s="298"/>
      <c r="O92" s="298"/>
      <c r="P92" s="298"/>
      <c r="Q92" s="298"/>
      <c r="R92" s="298"/>
      <c r="S92" s="298"/>
      <c r="T92" s="298"/>
      <c r="U92" s="298"/>
      <c r="V92" s="298"/>
      <c r="W92" s="298"/>
      <c r="X92" s="298"/>
      <c r="Y92" s="298"/>
      <c r="Z92" s="298"/>
      <c r="AA92" s="298"/>
      <c r="AB92" s="298"/>
      <c r="AC92" s="298"/>
      <c r="AD92" s="298"/>
      <c r="AE92" s="298"/>
      <c r="AF92" s="298"/>
      <c r="AG92" s="300" t="s">
        <v>56</v>
      </c>
      <c r="AH92" s="298"/>
      <c r="AI92" s="298"/>
      <c r="AJ92" s="298"/>
      <c r="AK92" s="298"/>
      <c r="AL92" s="298"/>
      <c r="AM92" s="298"/>
      <c r="AN92" s="299" t="s">
        <v>57</v>
      </c>
      <c r="AO92" s="298"/>
      <c r="AP92" s="301"/>
      <c r="AQ92" s="74" t="s">
        <v>58</v>
      </c>
      <c r="AR92" s="39"/>
      <c r="AS92" s="75" t="s">
        <v>59</v>
      </c>
      <c r="AT92" s="76" t="s">
        <v>60</v>
      </c>
      <c r="AU92" s="76" t="s">
        <v>61</v>
      </c>
      <c r="AV92" s="76" t="s">
        <v>62</v>
      </c>
      <c r="AW92" s="76" t="s">
        <v>63</v>
      </c>
      <c r="AX92" s="76" t="s">
        <v>64</v>
      </c>
      <c r="AY92" s="76" t="s">
        <v>65</v>
      </c>
      <c r="AZ92" s="76" t="s">
        <v>66</v>
      </c>
      <c r="BA92" s="76" t="s">
        <v>67</v>
      </c>
      <c r="BB92" s="76" t="s">
        <v>68</v>
      </c>
      <c r="BC92" s="76" t="s">
        <v>69</v>
      </c>
      <c r="BD92" s="77" t="s">
        <v>70</v>
      </c>
      <c r="BE92" s="34"/>
    </row>
    <row r="93" spans="1:91" s="2" customFormat="1" ht="10.9" customHeight="1">
      <c r="A93" s="34"/>
      <c r="B93" s="35"/>
      <c r="C93" s="36"/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36"/>
      <c r="O93" s="36"/>
      <c r="P93" s="36"/>
      <c r="Q93" s="36"/>
      <c r="R93" s="36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F93" s="36"/>
      <c r="AG93" s="36"/>
      <c r="AH93" s="36"/>
      <c r="AI93" s="36"/>
      <c r="AJ93" s="36"/>
      <c r="AK93" s="36"/>
      <c r="AL93" s="36"/>
      <c r="AM93" s="36"/>
      <c r="AN93" s="36"/>
      <c r="AO93" s="36"/>
      <c r="AP93" s="36"/>
      <c r="AQ93" s="36"/>
      <c r="AR93" s="39"/>
      <c r="AS93" s="78"/>
      <c r="AT93" s="79"/>
      <c r="AU93" s="79"/>
      <c r="AV93" s="79"/>
      <c r="AW93" s="79"/>
      <c r="AX93" s="79"/>
      <c r="AY93" s="79"/>
      <c r="AZ93" s="79"/>
      <c r="BA93" s="79"/>
      <c r="BB93" s="79"/>
      <c r="BC93" s="79"/>
      <c r="BD93" s="80"/>
      <c r="BE93" s="34"/>
    </row>
    <row r="94" spans="1:91" s="6" customFormat="1" ht="32.450000000000003" customHeight="1">
      <c r="B94" s="81"/>
      <c r="C94" s="82" t="s">
        <v>71</v>
      </c>
      <c r="D94" s="83"/>
      <c r="E94" s="83"/>
      <c r="F94" s="83"/>
      <c r="G94" s="83"/>
      <c r="H94" s="83"/>
      <c r="I94" s="83"/>
      <c r="J94" s="83"/>
      <c r="K94" s="83"/>
      <c r="L94" s="83"/>
      <c r="M94" s="83"/>
      <c r="N94" s="83"/>
      <c r="O94" s="83"/>
      <c r="P94" s="83"/>
      <c r="Q94" s="83"/>
      <c r="R94" s="83"/>
      <c r="S94" s="83"/>
      <c r="T94" s="83"/>
      <c r="U94" s="83"/>
      <c r="V94" s="83"/>
      <c r="W94" s="83"/>
      <c r="X94" s="83"/>
      <c r="Y94" s="83"/>
      <c r="Z94" s="83"/>
      <c r="AA94" s="83"/>
      <c r="AB94" s="83"/>
      <c r="AC94" s="83"/>
      <c r="AD94" s="83"/>
      <c r="AE94" s="83"/>
      <c r="AF94" s="83"/>
      <c r="AG94" s="305">
        <f>ROUND(SUM(AG95:AG96),2)</f>
        <v>0</v>
      </c>
      <c r="AH94" s="305"/>
      <c r="AI94" s="305"/>
      <c r="AJ94" s="305"/>
      <c r="AK94" s="305"/>
      <c r="AL94" s="305"/>
      <c r="AM94" s="305"/>
      <c r="AN94" s="306">
        <f>SUM(AG94,AT94)</f>
        <v>0</v>
      </c>
      <c r="AO94" s="306"/>
      <c r="AP94" s="306"/>
      <c r="AQ94" s="85" t="s">
        <v>1</v>
      </c>
      <c r="AR94" s="86"/>
      <c r="AS94" s="87">
        <f>ROUND(SUM(AS95:AS96),2)</f>
        <v>0</v>
      </c>
      <c r="AT94" s="88">
        <f>ROUND(SUM(AV94:AW94),2)</f>
        <v>0</v>
      </c>
      <c r="AU94" s="89">
        <f>ROUND(SUM(AU95:AU96),5)</f>
        <v>0</v>
      </c>
      <c r="AV94" s="88">
        <f>ROUND(AZ94*L29,2)</f>
        <v>0</v>
      </c>
      <c r="AW94" s="88">
        <f>ROUND(BA94*L30,2)</f>
        <v>0</v>
      </c>
      <c r="AX94" s="88">
        <f>ROUND(BB94*L29,2)</f>
        <v>0</v>
      </c>
      <c r="AY94" s="88">
        <f>ROUND(BC94*L30,2)</f>
        <v>0</v>
      </c>
      <c r="AZ94" s="88">
        <f>ROUND(SUM(AZ95:AZ96),2)</f>
        <v>0</v>
      </c>
      <c r="BA94" s="88">
        <f>ROUND(SUM(BA95:BA96),2)</f>
        <v>0</v>
      </c>
      <c r="BB94" s="88">
        <f>ROUND(SUM(BB95:BB96),2)</f>
        <v>0</v>
      </c>
      <c r="BC94" s="88">
        <f>ROUND(SUM(BC95:BC96),2)</f>
        <v>0</v>
      </c>
      <c r="BD94" s="90">
        <f>ROUND(SUM(BD95:BD96),2)</f>
        <v>0</v>
      </c>
      <c r="BS94" s="91" t="s">
        <v>72</v>
      </c>
      <c r="BT94" s="91" t="s">
        <v>73</v>
      </c>
      <c r="BU94" s="92" t="s">
        <v>74</v>
      </c>
      <c r="BV94" s="91" t="s">
        <v>75</v>
      </c>
      <c r="BW94" s="91" t="s">
        <v>5</v>
      </c>
      <c r="BX94" s="91" t="s">
        <v>76</v>
      </c>
      <c r="CL94" s="91" t="s">
        <v>1</v>
      </c>
    </row>
    <row r="95" spans="1:91" s="7" customFormat="1" ht="16.5" customHeight="1">
      <c r="A95" s="93" t="s">
        <v>77</v>
      </c>
      <c r="B95" s="94"/>
      <c r="C95" s="95"/>
      <c r="D95" s="304" t="s">
        <v>78</v>
      </c>
      <c r="E95" s="304"/>
      <c r="F95" s="304"/>
      <c r="G95" s="304"/>
      <c r="H95" s="304"/>
      <c r="I95" s="96"/>
      <c r="J95" s="304" t="s">
        <v>79</v>
      </c>
      <c r="K95" s="304"/>
      <c r="L95" s="304"/>
      <c r="M95" s="304"/>
      <c r="N95" s="304"/>
      <c r="O95" s="304"/>
      <c r="P95" s="304"/>
      <c r="Q95" s="304"/>
      <c r="R95" s="304"/>
      <c r="S95" s="304"/>
      <c r="T95" s="304"/>
      <c r="U95" s="304"/>
      <c r="V95" s="304"/>
      <c r="W95" s="304"/>
      <c r="X95" s="304"/>
      <c r="Y95" s="304"/>
      <c r="Z95" s="304"/>
      <c r="AA95" s="304"/>
      <c r="AB95" s="304"/>
      <c r="AC95" s="304"/>
      <c r="AD95" s="304"/>
      <c r="AE95" s="304"/>
      <c r="AF95" s="304"/>
      <c r="AG95" s="302">
        <f>'01 - Zpevněná plocha'!J30</f>
        <v>0</v>
      </c>
      <c r="AH95" s="303"/>
      <c r="AI95" s="303"/>
      <c r="AJ95" s="303"/>
      <c r="AK95" s="303"/>
      <c r="AL95" s="303"/>
      <c r="AM95" s="303"/>
      <c r="AN95" s="302">
        <f>SUM(AG95,AT95)</f>
        <v>0</v>
      </c>
      <c r="AO95" s="303"/>
      <c r="AP95" s="303"/>
      <c r="AQ95" s="97" t="s">
        <v>80</v>
      </c>
      <c r="AR95" s="98"/>
      <c r="AS95" s="99">
        <v>0</v>
      </c>
      <c r="AT95" s="100">
        <f>ROUND(SUM(AV95:AW95),2)</f>
        <v>0</v>
      </c>
      <c r="AU95" s="101">
        <f>'01 - Zpevněná plocha'!P126</f>
        <v>0</v>
      </c>
      <c r="AV95" s="100">
        <f>'01 - Zpevněná plocha'!J33</f>
        <v>0</v>
      </c>
      <c r="AW95" s="100">
        <f>'01 - Zpevněná plocha'!J34</f>
        <v>0</v>
      </c>
      <c r="AX95" s="100">
        <f>'01 - Zpevněná plocha'!J35</f>
        <v>0</v>
      </c>
      <c r="AY95" s="100">
        <f>'01 - Zpevněná plocha'!J36</f>
        <v>0</v>
      </c>
      <c r="AZ95" s="100">
        <f>'01 - Zpevněná plocha'!F33</f>
        <v>0</v>
      </c>
      <c r="BA95" s="100">
        <f>'01 - Zpevněná plocha'!F34</f>
        <v>0</v>
      </c>
      <c r="BB95" s="100">
        <f>'01 - Zpevněná plocha'!F35</f>
        <v>0</v>
      </c>
      <c r="BC95" s="100">
        <f>'01 - Zpevněná plocha'!F36</f>
        <v>0</v>
      </c>
      <c r="BD95" s="102">
        <f>'01 - Zpevněná plocha'!F37</f>
        <v>0</v>
      </c>
      <c r="BT95" s="103" t="s">
        <v>81</v>
      </c>
      <c r="BV95" s="103" t="s">
        <v>75</v>
      </c>
      <c r="BW95" s="103" t="s">
        <v>82</v>
      </c>
      <c r="BX95" s="103" t="s">
        <v>5</v>
      </c>
      <c r="CL95" s="103" t="s">
        <v>1</v>
      </c>
      <c r="CM95" s="103" t="s">
        <v>83</v>
      </c>
    </row>
    <row r="96" spans="1:91" s="7" customFormat="1" ht="16.5" customHeight="1">
      <c r="A96" s="93" t="s">
        <v>77</v>
      </c>
      <c r="B96" s="94"/>
      <c r="C96" s="95"/>
      <c r="D96" s="304" t="s">
        <v>84</v>
      </c>
      <c r="E96" s="304"/>
      <c r="F96" s="304"/>
      <c r="G96" s="304"/>
      <c r="H96" s="304"/>
      <c r="I96" s="96"/>
      <c r="J96" s="304" t="s">
        <v>85</v>
      </c>
      <c r="K96" s="304"/>
      <c r="L96" s="304"/>
      <c r="M96" s="304"/>
      <c r="N96" s="304"/>
      <c r="O96" s="304"/>
      <c r="P96" s="304"/>
      <c r="Q96" s="304"/>
      <c r="R96" s="304"/>
      <c r="S96" s="304"/>
      <c r="T96" s="304"/>
      <c r="U96" s="304"/>
      <c r="V96" s="304"/>
      <c r="W96" s="304"/>
      <c r="X96" s="304"/>
      <c r="Y96" s="304"/>
      <c r="Z96" s="304"/>
      <c r="AA96" s="304"/>
      <c r="AB96" s="304"/>
      <c r="AC96" s="304"/>
      <c r="AD96" s="304"/>
      <c r="AE96" s="304"/>
      <c r="AF96" s="304"/>
      <c r="AG96" s="302">
        <f>'02 - Výměna potrubí kanal...'!J30</f>
        <v>0</v>
      </c>
      <c r="AH96" s="303"/>
      <c r="AI96" s="303"/>
      <c r="AJ96" s="303"/>
      <c r="AK96" s="303"/>
      <c r="AL96" s="303"/>
      <c r="AM96" s="303"/>
      <c r="AN96" s="302">
        <f>SUM(AG96,AT96)</f>
        <v>0</v>
      </c>
      <c r="AO96" s="303"/>
      <c r="AP96" s="303"/>
      <c r="AQ96" s="97" t="s">
        <v>80</v>
      </c>
      <c r="AR96" s="98"/>
      <c r="AS96" s="104">
        <v>0</v>
      </c>
      <c r="AT96" s="105">
        <f>ROUND(SUM(AV96:AW96),2)</f>
        <v>0</v>
      </c>
      <c r="AU96" s="106">
        <f>'02 - Výměna potrubí kanal...'!P124</f>
        <v>0</v>
      </c>
      <c r="AV96" s="105">
        <f>'02 - Výměna potrubí kanal...'!J33</f>
        <v>0</v>
      </c>
      <c r="AW96" s="105">
        <f>'02 - Výměna potrubí kanal...'!J34</f>
        <v>0</v>
      </c>
      <c r="AX96" s="105">
        <f>'02 - Výměna potrubí kanal...'!J35</f>
        <v>0</v>
      </c>
      <c r="AY96" s="105">
        <f>'02 - Výměna potrubí kanal...'!J36</f>
        <v>0</v>
      </c>
      <c r="AZ96" s="105">
        <f>'02 - Výměna potrubí kanal...'!F33</f>
        <v>0</v>
      </c>
      <c r="BA96" s="105">
        <f>'02 - Výměna potrubí kanal...'!F34</f>
        <v>0</v>
      </c>
      <c r="BB96" s="105">
        <f>'02 - Výměna potrubí kanal...'!F35</f>
        <v>0</v>
      </c>
      <c r="BC96" s="105">
        <f>'02 - Výměna potrubí kanal...'!F36</f>
        <v>0</v>
      </c>
      <c r="BD96" s="107">
        <f>'02 - Výměna potrubí kanal...'!F37</f>
        <v>0</v>
      </c>
      <c r="BT96" s="103" t="s">
        <v>81</v>
      </c>
      <c r="BV96" s="103" t="s">
        <v>75</v>
      </c>
      <c r="BW96" s="103" t="s">
        <v>86</v>
      </c>
      <c r="BX96" s="103" t="s">
        <v>5</v>
      </c>
      <c r="CL96" s="103" t="s">
        <v>1</v>
      </c>
      <c r="CM96" s="103" t="s">
        <v>83</v>
      </c>
    </row>
    <row r="97" spans="1:57" s="2" customFormat="1" ht="30" customHeight="1">
      <c r="A97" s="34"/>
      <c r="B97" s="35"/>
      <c r="C97" s="36"/>
      <c r="D97" s="36"/>
      <c r="E97" s="36"/>
      <c r="F97" s="36"/>
      <c r="G97" s="36"/>
      <c r="H97" s="36"/>
      <c r="I97" s="36"/>
      <c r="J97" s="36"/>
      <c r="K97" s="36"/>
      <c r="L97" s="36"/>
      <c r="M97" s="36"/>
      <c r="N97" s="36"/>
      <c r="O97" s="36"/>
      <c r="P97" s="36"/>
      <c r="Q97" s="36"/>
      <c r="R97" s="36"/>
      <c r="S97" s="36"/>
      <c r="T97" s="36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F97" s="36"/>
      <c r="AG97" s="36"/>
      <c r="AH97" s="36"/>
      <c r="AI97" s="36"/>
      <c r="AJ97" s="36"/>
      <c r="AK97" s="36"/>
      <c r="AL97" s="36"/>
      <c r="AM97" s="36"/>
      <c r="AN97" s="36"/>
      <c r="AO97" s="36"/>
      <c r="AP97" s="36"/>
      <c r="AQ97" s="36"/>
      <c r="AR97" s="39"/>
      <c r="AS97" s="34"/>
      <c r="AT97" s="34"/>
      <c r="AU97" s="34"/>
      <c r="AV97" s="34"/>
      <c r="AW97" s="34"/>
      <c r="AX97" s="34"/>
      <c r="AY97" s="34"/>
      <c r="AZ97" s="34"/>
      <c r="BA97" s="34"/>
      <c r="BB97" s="34"/>
      <c r="BC97" s="34"/>
      <c r="BD97" s="34"/>
      <c r="BE97" s="34"/>
    </row>
    <row r="98" spans="1:57" s="2" customFormat="1" ht="6.95" customHeight="1">
      <c r="A98" s="34"/>
      <c r="B98" s="54"/>
      <c r="C98" s="55"/>
      <c r="D98" s="55"/>
      <c r="E98" s="55"/>
      <c r="F98" s="55"/>
      <c r="G98" s="55"/>
      <c r="H98" s="55"/>
      <c r="I98" s="55"/>
      <c r="J98" s="55"/>
      <c r="K98" s="55"/>
      <c r="L98" s="55"/>
      <c r="M98" s="55"/>
      <c r="N98" s="55"/>
      <c r="O98" s="55"/>
      <c r="P98" s="55"/>
      <c r="Q98" s="55"/>
      <c r="R98" s="55"/>
      <c r="S98" s="55"/>
      <c r="T98" s="55"/>
      <c r="U98" s="55"/>
      <c r="V98" s="55"/>
      <c r="W98" s="55"/>
      <c r="X98" s="55"/>
      <c r="Y98" s="55"/>
      <c r="Z98" s="55"/>
      <c r="AA98" s="55"/>
      <c r="AB98" s="55"/>
      <c r="AC98" s="55"/>
      <c r="AD98" s="55"/>
      <c r="AE98" s="55"/>
      <c r="AF98" s="55"/>
      <c r="AG98" s="55"/>
      <c r="AH98" s="55"/>
      <c r="AI98" s="55"/>
      <c r="AJ98" s="55"/>
      <c r="AK98" s="55"/>
      <c r="AL98" s="55"/>
      <c r="AM98" s="55"/>
      <c r="AN98" s="55"/>
      <c r="AO98" s="55"/>
      <c r="AP98" s="55"/>
      <c r="AQ98" s="55"/>
      <c r="AR98" s="39"/>
      <c r="AS98" s="34"/>
      <c r="AT98" s="34"/>
      <c r="AU98" s="34"/>
      <c r="AV98" s="34"/>
      <c r="AW98" s="34"/>
      <c r="AX98" s="34"/>
      <c r="AY98" s="34"/>
      <c r="AZ98" s="34"/>
      <c r="BA98" s="34"/>
      <c r="BB98" s="34"/>
      <c r="BC98" s="34"/>
      <c r="BD98" s="34"/>
      <c r="BE98" s="34"/>
    </row>
  </sheetData>
  <sheetProtection algorithmName="SHA-512" hashValue="5fJNlnPlGbNt6thRL6yNBCNkcVCKz+/P/JmquSSQCSp/bxp3b4d30rmwkdFno4vRj69f9i5E/UWSWZ9+Fh4oxw==" saltValue="J7+N+m4N1craJQirNnGZwJshRsEHf8wjIt7VieYnTjN1I4VtyG55Vx+5e3qGKQVODFDx9NgMe/OB4yhO9vPS6w==" spinCount="100000" sheet="1" objects="1" scenarios="1" formatColumns="0" formatRows="0"/>
  <mergeCells count="46">
    <mergeCell ref="AR2:BE2"/>
    <mergeCell ref="AN96:AP96"/>
    <mergeCell ref="AG96:AM96"/>
    <mergeCell ref="D96:H96"/>
    <mergeCell ref="J96:AF96"/>
    <mergeCell ref="AG94:AM94"/>
    <mergeCell ref="AN94:AP94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L85:AO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AK31:AO31"/>
    <mergeCell ref="L31:P31"/>
    <mergeCell ref="W32:AE32"/>
    <mergeCell ref="AK32:AO32"/>
    <mergeCell ref="L32:P32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</mergeCells>
  <hyperlinks>
    <hyperlink ref="A95" location="'01 - Zpevněná plocha'!C2" display="/" xr:uid="{00000000-0004-0000-0000-000000000000}"/>
    <hyperlink ref="A96" location="'02 - Výměna potrubí kanal...'!C2" display="/" xr:uid="{00000000-0004-0000-0000-000001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BM277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1.5" style="1" customWidth="1"/>
    <col min="9" max="9" width="20.1640625" style="108" customWidth="1"/>
    <col min="10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I2" s="108"/>
      <c r="L2" s="307"/>
      <c r="M2" s="307"/>
      <c r="N2" s="307"/>
      <c r="O2" s="307"/>
      <c r="P2" s="307"/>
      <c r="Q2" s="307"/>
      <c r="R2" s="307"/>
      <c r="S2" s="307"/>
      <c r="T2" s="307"/>
      <c r="U2" s="307"/>
      <c r="V2" s="307"/>
      <c r="AT2" s="17" t="s">
        <v>82</v>
      </c>
    </row>
    <row r="3" spans="1:46" s="1" customFormat="1" ht="6.95" customHeight="1">
      <c r="B3" s="109"/>
      <c r="C3" s="110"/>
      <c r="D3" s="110"/>
      <c r="E3" s="110"/>
      <c r="F3" s="110"/>
      <c r="G3" s="110"/>
      <c r="H3" s="110"/>
      <c r="I3" s="111"/>
      <c r="J3" s="110"/>
      <c r="K3" s="110"/>
      <c r="L3" s="20"/>
      <c r="AT3" s="17" t="s">
        <v>83</v>
      </c>
    </row>
    <row r="4" spans="1:46" s="1" customFormat="1" ht="24.95" customHeight="1">
      <c r="B4" s="20"/>
      <c r="D4" s="112" t="s">
        <v>87</v>
      </c>
      <c r="I4" s="108"/>
      <c r="L4" s="20"/>
      <c r="M4" s="113" t="s">
        <v>10</v>
      </c>
      <c r="AT4" s="17" t="s">
        <v>4</v>
      </c>
    </row>
    <row r="5" spans="1:46" s="1" customFormat="1" ht="6.95" customHeight="1">
      <c r="B5" s="20"/>
      <c r="I5" s="108"/>
      <c r="L5" s="20"/>
    </row>
    <row r="6" spans="1:46" s="1" customFormat="1" ht="12" customHeight="1">
      <c r="B6" s="20"/>
      <c r="D6" s="114" t="s">
        <v>16</v>
      </c>
      <c r="I6" s="108"/>
      <c r="L6" s="20"/>
    </row>
    <row r="7" spans="1:46" s="1" customFormat="1" ht="16.5" customHeight="1">
      <c r="B7" s="20"/>
      <c r="E7" s="308" t="str">
        <f>'Rekapitulace stavby'!K6</f>
        <v>Úprava nádvoři za domem č.p. 217</v>
      </c>
      <c r="F7" s="309"/>
      <c r="G7" s="309"/>
      <c r="H7" s="309"/>
      <c r="I7" s="108"/>
      <c r="L7" s="20"/>
    </row>
    <row r="8" spans="1:46" s="2" customFormat="1" ht="12" customHeight="1">
      <c r="A8" s="34"/>
      <c r="B8" s="39"/>
      <c r="C8" s="34"/>
      <c r="D8" s="114" t="s">
        <v>88</v>
      </c>
      <c r="E8" s="34"/>
      <c r="F8" s="34"/>
      <c r="G8" s="34"/>
      <c r="H8" s="34"/>
      <c r="I8" s="115"/>
      <c r="J8" s="34"/>
      <c r="K8" s="34"/>
      <c r="L8" s="51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</row>
    <row r="9" spans="1:46" s="2" customFormat="1" ht="16.5" customHeight="1">
      <c r="A9" s="34"/>
      <c r="B9" s="39"/>
      <c r="C9" s="34"/>
      <c r="D9" s="34"/>
      <c r="E9" s="310" t="s">
        <v>89</v>
      </c>
      <c r="F9" s="311"/>
      <c r="G9" s="311"/>
      <c r="H9" s="311"/>
      <c r="I9" s="115"/>
      <c r="J9" s="34"/>
      <c r="K9" s="34"/>
      <c r="L9" s="51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pans="1:46" s="2" customFormat="1" ht="11.25">
      <c r="A10" s="34"/>
      <c r="B10" s="39"/>
      <c r="C10" s="34"/>
      <c r="D10" s="34"/>
      <c r="E10" s="34"/>
      <c r="F10" s="34"/>
      <c r="G10" s="34"/>
      <c r="H10" s="34"/>
      <c r="I10" s="115"/>
      <c r="J10" s="34"/>
      <c r="K10" s="34"/>
      <c r="L10" s="51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pans="1:46" s="2" customFormat="1" ht="12" customHeight="1">
      <c r="A11" s="34"/>
      <c r="B11" s="39"/>
      <c r="C11" s="34"/>
      <c r="D11" s="114" t="s">
        <v>18</v>
      </c>
      <c r="E11" s="34"/>
      <c r="F11" s="116" t="s">
        <v>1</v>
      </c>
      <c r="G11" s="34"/>
      <c r="H11" s="34"/>
      <c r="I11" s="117" t="s">
        <v>19</v>
      </c>
      <c r="J11" s="116" t="s">
        <v>1</v>
      </c>
      <c r="K11" s="34"/>
      <c r="L11" s="51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pans="1:46" s="2" customFormat="1" ht="12" customHeight="1">
      <c r="A12" s="34"/>
      <c r="B12" s="39"/>
      <c r="C12" s="34"/>
      <c r="D12" s="114" t="s">
        <v>20</v>
      </c>
      <c r="E12" s="34"/>
      <c r="F12" s="116" t="s">
        <v>21</v>
      </c>
      <c r="G12" s="34"/>
      <c r="H12" s="34"/>
      <c r="I12" s="117" t="s">
        <v>22</v>
      </c>
      <c r="J12" s="118" t="str">
        <f>'Rekapitulace stavby'!AN8</f>
        <v>27. 1. 2020</v>
      </c>
      <c r="K12" s="34"/>
      <c r="L12" s="51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pans="1:46" s="2" customFormat="1" ht="10.9" customHeight="1">
      <c r="A13" s="34"/>
      <c r="B13" s="39"/>
      <c r="C13" s="34"/>
      <c r="D13" s="34"/>
      <c r="E13" s="34"/>
      <c r="F13" s="34"/>
      <c r="G13" s="34"/>
      <c r="H13" s="34"/>
      <c r="I13" s="115"/>
      <c r="J13" s="34"/>
      <c r="K13" s="34"/>
      <c r="L13" s="51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pans="1:46" s="2" customFormat="1" ht="12" customHeight="1">
      <c r="A14" s="34"/>
      <c r="B14" s="39"/>
      <c r="C14" s="34"/>
      <c r="D14" s="114" t="s">
        <v>24</v>
      </c>
      <c r="E14" s="34"/>
      <c r="F14" s="34"/>
      <c r="G14" s="34"/>
      <c r="H14" s="34"/>
      <c r="I14" s="117" t="s">
        <v>25</v>
      </c>
      <c r="J14" s="116" t="str">
        <f>IF('Rekapitulace stavby'!AN10="","",'Rekapitulace stavby'!AN10)</f>
        <v/>
      </c>
      <c r="K14" s="34"/>
      <c r="L14" s="51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pans="1:46" s="2" customFormat="1" ht="18" customHeight="1">
      <c r="A15" s="34"/>
      <c r="B15" s="39"/>
      <c r="C15" s="34"/>
      <c r="D15" s="34"/>
      <c r="E15" s="116" t="str">
        <f>IF('Rekapitulace stavby'!E11="","",'Rekapitulace stavby'!E11)</f>
        <v xml:space="preserve"> </v>
      </c>
      <c r="F15" s="34"/>
      <c r="G15" s="34"/>
      <c r="H15" s="34"/>
      <c r="I15" s="117" t="s">
        <v>26</v>
      </c>
      <c r="J15" s="116" t="str">
        <f>IF('Rekapitulace stavby'!AN11="","",'Rekapitulace stavby'!AN11)</f>
        <v/>
      </c>
      <c r="K15" s="34"/>
      <c r="L15" s="51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pans="1:46" s="2" customFormat="1" ht="6.95" customHeight="1">
      <c r="A16" s="34"/>
      <c r="B16" s="39"/>
      <c r="C16" s="34"/>
      <c r="D16" s="34"/>
      <c r="E16" s="34"/>
      <c r="F16" s="34"/>
      <c r="G16" s="34"/>
      <c r="H16" s="34"/>
      <c r="I16" s="115"/>
      <c r="J16" s="34"/>
      <c r="K16" s="34"/>
      <c r="L16" s="51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pans="1:31" s="2" customFormat="1" ht="12" customHeight="1">
      <c r="A17" s="34"/>
      <c r="B17" s="39"/>
      <c r="C17" s="34"/>
      <c r="D17" s="114" t="s">
        <v>27</v>
      </c>
      <c r="E17" s="34"/>
      <c r="F17" s="34"/>
      <c r="G17" s="34"/>
      <c r="H17" s="34"/>
      <c r="I17" s="117" t="s">
        <v>25</v>
      </c>
      <c r="J17" s="30" t="str">
        <f>'Rekapitulace stavby'!AN13</f>
        <v>Vyplň údaj</v>
      </c>
      <c r="K17" s="34"/>
      <c r="L17" s="51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pans="1:31" s="2" customFormat="1" ht="18" customHeight="1">
      <c r="A18" s="34"/>
      <c r="B18" s="39"/>
      <c r="C18" s="34"/>
      <c r="D18" s="34"/>
      <c r="E18" s="312" t="str">
        <f>'Rekapitulace stavby'!E14</f>
        <v>Vyplň údaj</v>
      </c>
      <c r="F18" s="313"/>
      <c r="G18" s="313"/>
      <c r="H18" s="313"/>
      <c r="I18" s="117" t="s">
        <v>26</v>
      </c>
      <c r="J18" s="30" t="str">
        <f>'Rekapitulace stavby'!AN14</f>
        <v>Vyplň údaj</v>
      </c>
      <c r="K18" s="34"/>
      <c r="L18" s="51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pans="1:31" s="2" customFormat="1" ht="6.95" customHeight="1">
      <c r="A19" s="34"/>
      <c r="B19" s="39"/>
      <c r="C19" s="34"/>
      <c r="D19" s="34"/>
      <c r="E19" s="34"/>
      <c r="F19" s="34"/>
      <c r="G19" s="34"/>
      <c r="H19" s="34"/>
      <c r="I19" s="115"/>
      <c r="J19" s="34"/>
      <c r="K19" s="34"/>
      <c r="L19" s="51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pans="1:31" s="2" customFormat="1" ht="12" customHeight="1">
      <c r="A20" s="34"/>
      <c r="B20" s="39"/>
      <c r="C20" s="34"/>
      <c r="D20" s="114" t="s">
        <v>29</v>
      </c>
      <c r="E20" s="34"/>
      <c r="F20" s="34"/>
      <c r="G20" s="34"/>
      <c r="H20" s="34"/>
      <c r="I20" s="117" t="s">
        <v>25</v>
      </c>
      <c r="J20" s="116" t="str">
        <f>IF('Rekapitulace stavby'!AN16="","",'Rekapitulace stavby'!AN16)</f>
        <v/>
      </c>
      <c r="K20" s="34"/>
      <c r="L20" s="51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pans="1:31" s="2" customFormat="1" ht="18" customHeight="1">
      <c r="A21" s="34"/>
      <c r="B21" s="39"/>
      <c r="C21" s="34"/>
      <c r="D21" s="34"/>
      <c r="E21" s="116" t="str">
        <f>IF('Rekapitulace stavby'!E17="","",'Rekapitulace stavby'!E17)</f>
        <v xml:space="preserve"> </v>
      </c>
      <c r="F21" s="34"/>
      <c r="G21" s="34"/>
      <c r="H21" s="34"/>
      <c r="I21" s="117" t="s">
        <v>26</v>
      </c>
      <c r="J21" s="116" t="str">
        <f>IF('Rekapitulace stavby'!AN17="","",'Rekapitulace stavby'!AN17)</f>
        <v/>
      </c>
      <c r="K21" s="34"/>
      <c r="L21" s="51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pans="1:31" s="2" customFormat="1" ht="6.95" customHeight="1">
      <c r="A22" s="34"/>
      <c r="B22" s="39"/>
      <c r="C22" s="34"/>
      <c r="D22" s="34"/>
      <c r="E22" s="34"/>
      <c r="F22" s="34"/>
      <c r="G22" s="34"/>
      <c r="H22" s="34"/>
      <c r="I22" s="115"/>
      <c r="J22" s="34"/>
      <c r="K22" s="34"/>
      <c r="L22" s="51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pans="1:31" s="2" customFormat="1" ht="12" customHeight="1">
      <c r="A23" s="34"/>
      <c r="B23" s="39"/>
      <c r="C23" s="34"/>
      <c r="D23" s="114" t="s">
        <v>31</v>
      </c>
      <c r="E23" s="34"/>
      <c r="F23" s="34"/>
      <c r="G23" s="34"/>
      <c r="H23" s="34"/>
      <c r="I23" s="117" t="s">
        <v>25</v>
      </c>
      <c r="J23" s="116" t="str">
        <f>IF('Rekapitulace stavby'!AN19="","",'Rekapitulace stavby'!AN19)</f>
        <v/>
      </c>
      <c r="K23" s="34"/>
      <c r="L23" s="51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pans="1:31" s="2" customFormat="1" ht="18" customHeight="1">
      <c r="A24" s="34"/>
      <c r="B24" s="39"/>
      <c r="C24" s="34"/>
      <c r="D24" s="34"/>
      <c r="E24" s="116" t="str">
        <f>IF('Rekapitulace stavby'!E20="","",'Rekapitulace stavby'!E20)</f>
        <v xml:space="preserve"> </v>
      </c>
      <c r="F24" s="34"/>
      <c r="G24" s="34"/>
      <c r="H24" s="34"/>
      <c r="I24" s="117" t="s">
        <v>26</v>
      </c>
      <c r="J24" s="116" t="str">
        <f>IF('Rekapitulace stavby'!AN20="","",'Rekapitulace stavby'!AN20)</f>
        <v/>
      </c>
      <c r="K24" s="34"/>
      <c r="L24" s="51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pans="1:31" s="2" customFormat="1" ht="6.95" customHeight="1">
      <c r="A25" s="34"/>
      <c r="B25" s="39"/>
      <c r="C25" s="34"/>
      <c r="D25" s="34"/>
      <c r="E25" s="34"/>
      <c r="F25" s="34"/>
      <c r="G25" s="34"/>
      <c r="H25" s="34"/>
      <c r="I25" s="115"/>
      <c r="J25" s="34"/>
      <c r="K25" s="34"/>
      <c r="L25" s="51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pans="1:31" s="2" customFormat="1" ht="12" customHeight="1">
      <c r="A26" s="34"/>
      <c r="B26" s="39"/>
      <c r="C26" s="34"/>
      <c r="D26" s="114" t="s">
        <v>32</v>
      </c>
      <c r="E26" s="34"/>
      <c r="F26" s="34"/>
      <c r="G26" s="34"/>
      <c r="H26" s="34"/>
      <c r="I26" s="115"/>
      <c r="J26" s="34"/>
      <c r="K26" s="34"/>
      <c r="L26" s="51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pans="1:31" s="8" customFormat="1" ht="16.5" customHeight="1">
      <c r="A27" s="119"/>
      <c r="B27" s="120"/>
      <c r="C27" s="119"/>
      <c r="D27" s="119"/>
      <c r="E27" s="314" t="s">
        <v>1</v>
      </c>
      <c r="F27" s="314"/>
      <c r="G27" s="314"/>
      <c r="H27" s="314"/>
      <c r="I27" s="121"/>
      <c r="J27" s="119"/>
      <c r="K27" s="119"/>
      <c r="L27" s="122"/>
      <c r="S27" s="119"/>
      <c r="T27" s="119"/>
      <c r="U27" s="119"/>
      <c r="V27" s="119"/>
      <c r="W27" s="119"/>
      <c r="X27" s="119"/>
      <c r="Y27" s="119"/>
      <c r="Z27" s="119"/>
      <c r="AA27" s="119"/>
      <c r="AB27" s="119"/>
      <c r="AC27" s="119"/>
      <c r="AD27" s="119"/>
      <c r="AE27" s="119"/>
    </row>
    <row r="28" spans="1:31" s="2" customFormat="1" ht="6.95" customHeight="1">
      <c r="A28" s="34"/>
      <c r="B28" s="39"/>
      <c r="C28" s="34"/>
      <c r="D28" s="34"/>
      <c r="E28" s="34"/>
      <c r="F28" s="34"/>
      <c r="G28" s="34"/>
      <c r="H28" s="34"/>
      <c r="I28" s="115"/>
      <c r="J28" s="34"/>
      <c r="K28" s="34"/>
      <c r="L28" s="51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pans="1:31" s="2" customFormat="1" ht="6.95" customHeight="1">
      <c r="A29" s="34"/>
      <c r="B29" s="39"/>
      <c r="C29" s="34"/>
      <c r="D29" s="123"/>
      <c r="E29" s="123"/>
      <c r="F29" s="123"/>
      <c r="G29" s="123"/>
      <c r="H29" s="123"/>
      <c r="I29" s="124"/>
      <c r="J29" s="123"/>
      <c r="K29" s="123"/>
      <c r="L29" s="51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spans="1:31" s="2" customFormat="1" ht="25.35" customHeight="1">
      <c r="A30" s="34"/>
      <c r="B30" s="39"/>
      <c r="C30" s="34"/>
      <c r="D30" s="125" t="s">
        <v>33</v>
      </c>
      <c r="E30" s="34"/>
      <c r="F30" s="34"/>
      <c r="G30" s="34"/>
      <c r="H30" s="34"/>
      <c r="I30" s="115"/>
      <c r="J30" s="126">
        <f>ROUND(J126, 2)</f>
        <v>0</v>
      </c>
      <c r="K30" s="34"/>
      <c r="L30" s="51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pans="1:31" s="2" customFormat="1" ht="6.95" customHeight="1">
      <c r="A31" s="34"/>
      <c r="B31" s="39"/>
      <c r="C31" s="34"/>
      <c r="D31" s="123"/>
      <c r="E31" s="123"/>
      <c r="F31" s="123"/>
      <c r="G31" s="123"/>
      <c r="H31" s="123"/>
      <c r="I31" s="124"/>
      <c r="J31" s="123"/>
      <c r="K31" s="123"/>
      <c r="L31" s="51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pans="1:31" s="2" customFormat="1" ht="14.45" customHeight="1">
      <c r="A32" s="34"/>
      <c r="B32" s="39"/>
      <c r="C32" s="34"/>
      <c r="D32" s="34"/>
      <c r="E32" s="34"/>
      <c r="F32" s="127" t="s">
        <v>35</v>
      </c>
      <c r="G32" s="34"/>
      <c r="H32" s="34"/>
      <c r="I32" s="128" t="s">
        <v>34</v>
      </c>
      <c r="J32" s="127" t="s">
        <v>36</v>
      </c>
      <c r="K32" s="34"/>
      <c r="L32" s="51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pans="1:31" s="2" customFormat="1" ht="14.45" customHeight="1">
      <c r="A33" s="34"/>
      <c r="B33" s="39"/>
      <c r="C33" s="34"/>
      <c r="D33" s="129" t="s">
        <v>37</v>
      </c>
      <c r="E33" s="114" t="s">
        <v>38</v>
      </c>
      <c r="F33" s="130">
        <f>ROUND((SUM(BE126:BE276)),  2)</f>
        <v>0</v>
      </c>
      <c r="G33" s="34"/>
      <c r="H33" s="34"/>
      <c r="I33" s="131">
        <v>0.21</v>
      </c>
      <c r="J33" s="130">
        <f>ROUND(((SUM(BE126:BE276))*I33),  2)</f>
        <v>0</v>
      </c>
      <c r="K33" s="34"/>
      <c r="L33" s="51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pans="1:31" s="2" customFormat="1" ht="14.45" customHeight="1">
      <c r="A34" s="34"/>
      <c r="B34" s="39"/>
      <c r="C34" s="34"/>
      <c r="D34" s="34"/>
      <c r="E34" s="114" t="s">
        <v>39</v>
      </c>
      <c r="F34" s="130">
        <f>ROUND((SUM(BF126:BF276)),  2)</f>
        <v>0</v>
      </c>
      <c r="G34" s="34"/>
      <c r="H34" s="34"/>
      <c r="I34" s="131">
        <v>0.15</v>
      </c>
      <c r="J34" s="130">
        <f>ROUND(((SUM(BF126:BF276))*I34),  2)</f>
        <v>0</v>
      </c>
      <c r="K34" s="34"/>
      <c r="L34" s="51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spans="1:31" s="2" customFormat="1" ht="14.45" hidden="1" customHeight="1">
      <c r="A35" s="34"/>
      <c r="B35" s="39"/>
      <c r="C35" s="34"/>
      <c r="D35" s="34"/>
      <c r="E35" s="114" t="s">
        <v>40</v>
      </c>
      <c r="F35" s="130">
        <f>ROUND((SUM(BG126:BG276)),  2)</f>
        <v>0</v>
      </c>
      <c r="G35" s="34"/>
      <c r="H35" s="34"/>
      <c r="I35" s="131">
        <v>0.21</v>
      </c>
      <c r="J35" s="130">
        <f>0</f>
        <v>0</v>
      </c>
      <c r="K35" s="34"/>
      <c r="L35" s="51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spans="1:31" s="2" customFormat="1" ht="14.45" hidden="1" customHeight="1">
      <c r="A36" s="34"/>
      <c r="B36" s="39"/>
      <c r="C36" s="34"/>
      <c r="D36" s="34"/>
      <c r="E36" s="114" t="s">
        <v>41</v>
      </c>
      <c r="F36" s="130">
        <f>ROUND((SUM(BH126:BH276)),  2)</f>
        <v>0</v>
      </c>
      <c r="G36" s="34"/>
      <c r="H36" s="34"/>
      <c r="I36" s="131">
        <v>0.15</v>
      </c>
      <c r="J36" s="130">
        <f>0</f>
        <v>0</v>
      </c>
      <c r="K36" s="34"/>
      <c r="L36" s="51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spans="1:31" s="2" customFormat="1" ht="14.45" hidden="1" customHeight="1">
      <c r="A37" s="34"/>
      <c r="B37" s="39"/>
      <c r="C37" s="34"/>
      <c r="D37" s="34"/>
      <c r="E37" s="114" t="s">
        <v>42</v>
      </c>
      <c r="F37" s="130">
        <f>ROUND((SUM(BI126:BI276)),  2)</f>
        <v>0</v>
      </c>
      <c r="G37" s="34"/>
      <c r="H37" s="34"/>
      <c r="I37" s="131">
        <v>0</v>
      </c>
      <c r="J37" s="130">
        <f>0</f>
        <v>0</v>
      </c>
      <c r="K37" s="34"/>
      <c r="L37" s="51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spans="1:31" s="2" customFormat="1" ht="6.95" customHeight="1">
      <c r="A38" s="34"/>
      <c r="B38" s="39"/>
      <c r="C38" s="34"/>
      <c r="D38" s="34"/>
      <c r="E38" s="34"/>
      <c r="F38" s="34"/>
      <c r="G38" s="34"/>
      <c r="H38" s="34"/>
      <c r="I38" s="115"/>
      <c r="J38" s="34"/>
      <c r="K38" s="34"/>
      <c r="L38" s="51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spans="1:31" s="2" customFormat="1" ht="25.35" customHeight="1">
      <c r="A39" s="34"/>
      <c r="B39" s="39"/>
      <c r="C39" s="132"/>
      <c r="D39" s="133" t="s">
        <v>43</v>
      </c>
      <c r="E39" s="134"/>
      <c r="F39" s="134"/>
      <c r="G39" s="135" t="s">
        <v>44</v>
      </c>
      <c r="H39" s="136" t="s">
        <v>45</v>
      </c>
      <c r="I39" s="137"/>
      <c r="J39" s="138">
        <f>SUM(J30:J37)</f>
        <v>0</v>
      </c>
      <c r="K39" s="139"/>
      <c r="L39" s="51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spans="1:31" s="2" customFormat="1" ht="14.45" customHeight="1">
      <c r="A40" s="34"/>
      <c r="B40" s="39"/>
      <c r="C40" s="34"/>
      <c r="D40" s="34"/>
      <c r="E40" s="34"/>
      <c r="F40" s="34"/>
      <c r="G40" s="34"/>
      <c r="H40" s="34"/>
      <c r="I40" s="115"/>
      <c r="J40" s="34"/>
      <c r="K40" s="34"/>
      <c r="L40" s="51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spans="1:31" s="1" customFormat="1" ht="14.45" customHeight="1">
      <c r="B41" s="20"/>
      <c r="I41" s="108"/>
      <c r="L41" s="20"/>
    </row>
    <row r="42" spans="1:31" s="1" customFormat="1" ht="14.45" customHeight="1">
      <c r="B42" s="20"/>
      <c r="I42" s="108"/>
      <c r="L42" s="20"/>
    </row>
    <row r="43" spans="1:31" s="1" customFormat="1" ht="14.45" customHeight="1">
      <c r="B43" s="20"/>
      <c r="I43" s="108"/>
      <c r="L43" s="20"/>
    </row>
    <row r="44" spans="1:31" s="1" customFormat="1" ht="14.45" customHeight="1">
      <c r="B44" s="20"/>
      <c r="I44" s="108"/>
      <c r="L44" s="20"/>
    </row>
    <row r="45" spans="1:31" s="1" customFormat="1" ht="14.45" customHeight="1">
      <c r="B45" s="20"/>
      <c r="I45" s="108"/>
      <c r="L45" s="20"/>
    </row>
    <row r="46" spans="1:31" s="1" customFormat="1" ht="14.45" customHeight="1">
      <c r="B46" s="20"/>
      <c r="I46" s="108"/>
      <c r="L46" s="20"/>
    </row>
    <row r="47" spans="1:31" s="1" customFormat="1" ht="14.45" customHeight="1">
      <c r="B47" s="20"/>
      <c r="I47" s="108"/>
      <c r="L47" s="20"/>
    </row>
    <row r="48" spans="1:31" s="1" customFormat="1" ht="14.45" customHeight="1">
      <c r="B48" s="20"/>
      <c r="I48" s="108"/>
      <c r="L48" s="20"/>
    </row>
    <row r="49" spans="1:31" s="1" customFormat="1" ht="14.45" customHeight="1">
      <c r="B49" s="20"/>
      <c r="I49" s="108"/>
      <c r="L49" s="20"/>
    </row>
    <row r="50" spans="1:31" s="2" customFormat="1" ht="14.45" customHeight="1">
      <c r="B50" s="51"/>
      <c r="D50" s="140" t="s">
        <v>46</v>
      </c>
      <c r="E50" s="141"/>
      <c r="F50" s="141"/>
      <c r="G50" s="140" t="s">
        <v>47</v>
      </c>
      <c r="H50" s="141"/>
      <c r="I50" s="142"/>
      <c r="J50" s="141"/>
      <c r="K50" s="141"/>
      <c r="L50" s="51"/>
    </row>
    <row r="51" spans="1:31" ht="11.25">
      <c r="B51" s="20"/>
      <c r="L51" s="20"/>
    </row>
    <row r="52" spans="1:31" ht="11.25">
      <c r="B52" s="20"/>
      <c r="L52" s="20"/>
    </row>
    <row r="53" spans="1:31" ht="11.25">
      <c r="B53" s="20"/>
      <c r="L53" s="20"/>
    </row>
    <row r="54" spans="1:31" ht="11.25">
      <c r="B54" s="20"/>
      <c r="L54" s="20"/>
    </row>
    <row r="55" spans="1:31" ht="11.25">
      <c r="B55" s="20"/>
      <c r="L55" s="20"/>
    </row>
    <row r="56" spans="1:31" ht="11.25">
      <c r="B56" s="20"/>
      <c r="L56" s="20"/>
    </row>
    <row r="57" spans="1:31" ht="11.25">
      <c r="B57" s="20"/>
      <c r="L57" s="20"/>
    </row>
    <row r="58" spans="1:31" ht="11.25">
      <c r="B58" s="20"/>
      <c r="L58" s="20"/>
    </row>
    <row r="59" spans="1:31" ht="11.25">
      <c r="B59" s="20"/>
      <c r="L59" s="20"/>
    </row>
    <row r="60" spans="1:31" ht="11.25">
      <c r="B60" s="20"/>
      <c r="L60" s="20"/>
    </row>
    <row r="61" spans="1:31" s="2" customFormat="1" ht="12.75">
      <c r="A61" s="34"/>
      <c r="B61" s="39"/>
      <c r="C61" s="34"/>
      <c r="D61" s="143" t="s">
        <v>48</v>
      </c>
      <c r="E61" s="144"/>
      <c r="F61" s="145" t="s">
        <v>49</v>
      </c>
      <c r="G61" s="143" t="s">
        <v>48</v>
      </c>
      <c r="H61" s="144"/>
      <c r="I61" s="146"/>
      <c r="J61" s="147" t="s">
        <v>49</v>
      </c>
      <c r="K61" s="144"/>
      <c r="L61" s="51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 spans="1:31" ht="11.25">
      <c r="B62" s="20"/>
      <c r="L62" s="20"/>
    </row>
    <row r="63" spans="1:31" ht="11.25">
      <c r="B63" s="20"/>
      <c r="L63" s="20"/>
    </row>
    <row r="64" spans="1:31" ht="11.25">
      <c r="B64" s="20"/>
      <c r="L64" s="20"/>
    </row>
    <row r="65" spans="1:31" s="2" customFormat="1" ht="12.75">
      <c r="A65" s="34"/>
      <c r="B65" s="39"/>
      <c r="C65" s="34"/>
      <c r="D65" s="140" t="s">
        <v>50</v>
      </c>
      <c r="E65" s="148"/>
      <c r="F65" s="148"/>
      <c r="G65" s="140" t="s">
        <v>51</v>
      </c>
      <c r="H65" s="148"/>
      <c r="I65" s="149"/>
      <c r="J65" s="148"/>
      <c r="K65" s="148"/>
      <c r="L65" s="51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 spans="1:31" ht="11.25">
      <c r="B66" s="20"/>
      <c r="L66" s="20"/>
    </row>
    <row r="67" spans="1:31" ht="11.25">
      <c r="B67" s="20"/>
      <c r="L67" s="20"/>
    </row>
    <row r="68" spans="1:31" ht="11.25">
      <c r="B68" s="20"/>
      <c r="L68" s="20"/>
    </row>
    <row r="69" spans="1:31" ht="11.25">
      <c r="B69" s="20"/>
      <c r="L69" s="20"/>
    </row>
    <row r="70" spans="1:31" ht="11.25">
      <c r="B70" s="20"/>
      <c r="L70" s="20"/>
    </row>
    <row r="71" spans="1:31" ht="11.25">
      <c r="B71" s="20"/>
      <c r="L71" s="20"/>
    </row>
    <row r="72" spans="1:31" ht="11.25">
      <c r="B72" s="20"/>
      <c r="L72" s="20"/>
    </row>
    <row r="73" spans="1:31" ht="11.25">
      <c r="B73" s="20"/>
      <c r="L73" s="20"/>
    </row>
    <row r="74" spans="1:31" ht="11.25">
      <c r="B74" s="20"/>
      <c r="L74" s="20"/>
    </row>
    <row r="75" spans="1:31" ht="11.25">
      <c r="B75" s="20"/>
      <c r="L75" s="20"/>
    </row>
    <row r="76" spans="1:31" s="2" customFormat="1" ht="12.75">
      <c r="A76" s="34"/>
      <c r="B76" s="39"/>
      <c r="C76" s="34"/>
      <c r="D76" s="143" t="s">
        <v>48</v>
      </c>
      <c r="E76" s="144"/>
      <c r="F76" s="145" t="s">
        <v>49</v>
      </c>
      <c r="G76" s="143" t="s">
        <v>48</v>
      </c>
      <c r="H76" s="144"/>
      <c r="I76" s="146"/>
      <c r="J76" s="147" t="s">
        <v>49</v>
      </c>
      <c r="K76" s="144"/>
      <c r="L76" s="51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pans="1:31" s="2" customFormat="1" ht="14.45" customHeight="1">
      <c r="A77" s="34"/>
      <c r="B77" s="150"/>
      <c r="C77" s="151"/>
      <c r="D77" s="151"/>
      <c r="E77" s="151"/>
      <c r="F77" s="151"/>
      <c r="G77" s="151"/>
      <c r="H77" s="151"/>
      <c r="I77" s="152"/>
      <c r="J77" s="151"/>
      <c r="K77" s="151"/>
      <c r="L77" s="51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81" spans="1:47" s="2" customFormat="1" ht="6.95" hidden="1" customHeight="1">
      <c r="A81" s="34"/>
      <c r="B81" s="153"/>
      <c r="C81" s="154"/>
      <c r="D81" s="154"/>
      <c r="E81" s="154"/>
      <c r="F81" s="154"/>
      <c r="G81" s="154"/>
      <c r="H81" s="154"/>
      <c r="I81" s="155"/>
      <c r="J81" s="154"/>
      <c r="K81" s="154"/>
      <c r="L81" s="51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pans="1:47" s="2" customFormat="1" ht="24.95" hidden="1" customHeight="1">
      <c r="A82" s="34"/>
      <c r="B82" s="35"/>
      <c r="C82" s="23" t="s">
        <v>90</v>
      </c>
      <c r="D82" s="36"/>
      <c r="E82" s="36"/>
      <c r="F82" s="36"/>
      <c r="G82" s="36"/>
      <c r="H82" s="36"/>
      <c r="I82" s="115"/>
      <c r="J82" s="36"/>
      <c r="K82" s="36"/>
      <c r="L82" s="51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spans="1:47" s="2" customFormat="1" ht="6.95" hidden="1" customHeight="1">
      <c r="A83" s="34"/>
      <c r="B83" s="35"/>
      <c r="C83" s="36"/>
      <c r="D83" s="36"/>
      <c r="E83" s="36"/>
      <c r="F83" s="36"/>
      <c r="G83" s="36"/>
      <c r="H83" s="36"/>
      <c r="I83" s="115"/>
      <c r="J83" s="36"/>
      <c r="K83" s="36"/>
      <c r="L83" s="51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spans="1:47" s="2" customFormat="1" ht="12" hidden="1" customHeight="1">
      <c r="A84" s="34"/>
      <c r="B84" s="35"/>
      <c r="C84" s="29" t="s">
        <v>16</v>
      </c>
      <c r="D84" s="36"/>
      <c r="E84" s="36"/>
      <c r="F84" s="36"/>
      <c r="G84" s="36"/>
      <c r="H84" s="36"/>
      <c r="I84" s="115"/>
      <c r="J84" s="36"/>
      <c r="K84" s="36"/>
      <c r="L84" s="51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spans="1:47" s="2" customFormat="1" ht="16.5" hidden="1" customHeight="1">
      <c r="A85" s="34"/>
      <c r="B85" s="35"/>
      <c r="C85" s="36"/>
      <c r="D85" s="36"/>
      <c r="E85" s="315" t="str">
        <f>E7</f>
        <v>Úprava nádvoři za domem č.p. 217</v>
      </c>
      <c r="F85" s="316"/>
      <c r="G85" s="316"/>
      <c r="H85" s="316"/>
      <c r="I85" s="115"/>
      <c r="J85" s="36"/>
      <c r="K85" s="36"/>
      <c r="L85" s="51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spans="1:47" s="2" customFormat="1" ht="12" hidden="1" customHeight="1">
      <c r="A86" s="34"/>
      <c r="B86" s="35"/>
      <c r="C86" s="29" t="s">
        <v>88</v>
      </c>
      <c r="D86" s="36"/>
      <c r="E86" s="36"/>
      <c r="F86" s="36"/>
      <c r="G86" s="36"/>
      <c r="H86" s="36"/>
      <c r="I86" s="115"/>
      <c r="J86" s="36"/>
      <c r="K86" s="36"/>
      <c r="L86" s="51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</row>
    <row r="87" spans="1:47" s="2" customFormat="1" ht="16.5" hidden="1" customHeight="1">
      <c r="A87" s="34"/>
      <c r="B87" s="35"/>
      <c r="C87" s="36"/>
      <c r="D87" s="36"/>
      <c r="E87" s="286" t="str">
        <f>E9</f>
        <v>01 - Zpevněná plocha</v>
      </c>
      <c r="F87" s="317"/>
      <c r="G87" s="317"/>
      <c r="H87" s="317"/>
      <c r="I87" s="115"/>
      <c r="J87" s="36"/>
      <c r="K87" s="36"/>
      <c r="L87" s="51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spans="1:47" s="2" customFormat="1" ht="6.95" hidden="1" customHeight="1">
      <c r="A88" s="34"/>
      <c r="B88" s="35"/>
      <c r="C88" s="36"/>
      <c r="D88" s="36"/>
      <c r="E88" s="36"/>
      <c r="F88" s="36"/>
      <c r="G88" s="36"/>
      <c r="H88" s="36"/>
      <c r="I88" s="115"/>
      <c r="J88" s="36"/>
      <c r="K88" s="36"/>
      <c r="L88" s="51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spans="1:47" s="2" customFormat="1" ht="12" hidden="1" customHeight="1">
      <c r="A89" s="34"/>
      <c r="B89" s="35"/>
      <c r="C89" s="29" t="s">
        <v>20</v>
      </c>
      <c r="D89" s="36"/>
      <c r="E89" s="36"/>
      <c r="F89" s="27" t="str">
        <f>F12</f>
        <v xml:space="preserve"> </v>
      </c>
      <c r="G89" s="36"/>
      <c r="H89" s="36"/>
      <c r="I89" s="117" t="s">
        <v>22</v>
      </c>
      <c r="J89" s="66" t="str">
        <f>IF(J12="","",J12)</f>
        <v>27. 1. 2020</v>
      </c>
      <c r="K89" s="36"/>
      <c r="L89" s="51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spans="1:47" s="2" customFormat="1" ht="6.95" hidden="1" customHeight="1">
      <c r="A90" s="34"/>
      <c r="B90" s="35"/>
      <c r="C90" s="36"/>
      <c r="D90" s="36"/>
      <c r="E90" s="36"/>
      <c r="F90" s="36"/>
      <c r="G90" s="36"/>
      <c r="H90" s="36"/>
      <c r="I90" s="115"/>
      <c r="J90" s="36"/>
      <c r="K90" s="36"/>
      <c r="L90" s="51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spans="1:47" s="2" customFormat="1" ht="15.2" hidden="1" customHeight="1">
      <c r="A91" s="34"/>
      <c r="B91" s="35"/>
      <c r="C91" s="29" t="s">
        <v>24</v>
      </c>
      <c r="D91" s="36"/>
      <c r="E91" s="36"/>
      <c r="F91" s="27" t="str">
        <f>E15</f>
        <v xml:space="preserve"> </v>
      </c>
      <c r="G91" s="36"/>
      <c r="H91" s="36"/>
      <c r="I91" s="117" t="s">
        <v>29</v>
      </c>
      <c r="J91" s="32" t="str">
        <f>E21</f>
        <v xml:space="preserve"> </v>
      </c>
      <c r="K91" s="36"/>
      <c r="L91" s="51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spans="1:47" s="2" customFormat="1" ht="15.2" hidden="1" customHeight="1">
      <c r="A92" s="34"/>
      <c r="B92" s="35"/>
      <c r="C92" s="29" t="s">
        <v>27</v>
      </c>
      <c r="D92" s="36"/>
      <c r="E92" s="36"/>
      <c r="F92" s="27" t="str">
        <f>IF(E18="","",E18)</f>
        <v>Vyplň údaj</v>
      </c>
      <c r="G92" s="36"/>
      <c r="H92" s="36"/>
      <c r="I92" s="117" t="s">
        <v>31</v>
      </c>
      <c r="J92" s="32" t="str">
        <f>E24</f>
        <v xml:space="preserve"> </v>
      </c>
      <c r="K92" s="36"/>
      <c r="L92" s="51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spans="1:47" s="2" customFormat="1" ht="10.35" hidden="1" customHeight="1">
      <c r="A93" s="34"/>
      <c r="B93" s="35"/>
      <c r="C93" s="36"/>
      <c r="D93" s="36"/>
      <c r="E93" s="36"/>
      <c r="F93" s="36"/>
      <c r="G93" s="36"/>
      <c r="H93" s="36"/>
      <c r="I93" s="115"/>
      <c r="J93" s="36"/>
      <c r="K93" s="36"/>
      <c r="L93" s="51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spans="1:47" s="2" customFormat="1" ht="29.25" hidden="1" customHeight="1">
      <c r="A94" s="34"/>
      <c r="B94" s="35"/>
      <c r="C94" s="156" t="s">
        <v>91</v>
      </c>
      <c r="D94" s="157"/>
      <c r="E94" s="157"/>
      <c r="F94" s="157"/>
      <c r="G94" s="157"/>
      <c r="H94" s="157"/>
      <c r="I94" s="158"/>
      <c r="J94" s="159" t="s">
        <v>92</v>
      </c>
      <c r="K94" s="157"/>
      <c r="L94" s="51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spans="1:47" s="2" customFormat="1" ht="10.35" hidden="1" customHeight="1">
      <c r="A95" s="34"/>
      <c r="B95" s="35"/>
      <c r="C95" s="36"/>
      <c r="D95" s="36"/>
      <c r="E95" s="36"/>
      <c r="F95" s="36"/>
      <c r="G95" s="36"/>
      <c r="H95" s="36"/>
      <c r="I95" s="115"/>
      <c r="J95" s="36"/>
      <c r="K95" s="36"/>
      <c r="L95" s="51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</row>
    <row r="96" spans="1:47" s="2" customFormat="1" ht="22.9" hidden="1" customHeight="1">
      <c r="A96" s="34"/>
      <c r="B96" s="35"/>
      <c r="C96" s="160" t="s">
        <v>93</v>
      </c>
      <c r="D96" s="36"/>
      <c r="E96" s="36"/>
      <c r="F96" s="36"/>
      <c r="G96" s="36"/>
      <c r="H96" s="36"/>
      <c r="I96" s="115"/>
      <c r="J96" s="84">
        <f>J126</f>
        <v>0</v>
      </c>
      <c r="K96" s="36"/>
      <c r="L96" s="51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U96" s="17" t="s">
        <v>94</v>
      </c>
    </row>
    <row r="97" spans="1:31" s="9" customFormat="1" ht="24.95" hidden="1" customHeight="1">
      <c r="B97" s="161"/>
      <c r="C97" s="162"/>
      <c r="D97" s="163" t="s">
        <v>95</v>
      </c>
      <c r="E97" s="164"/>
      <c r="F97" s="164"/>
      <c r="G97" s="164"/>
      <c r="H97" s="164"/>
      <c r="I97" s="165"/>
      <c r="J97" s="166">
        <f>J127</f>
        <v>0</v>
      </c>
      <c r="K97" s="162"/>
      <c r="L97" s="167"/>
    </row>
    <row r="98" spans="1:31" s="10" customFormat="1" ht="19.899999999999999" hidden="1" customHeight="1">
      <c r="B98" s="168"/>
      <c r="C98" s="169"/>
      <c r="D98" s="170" t="s">
        <v>96</v>
      </c>
      <c r="E98" s="171"/>
      <c r="F98" s="171"/>
      <c r="G98" s="171"/>
      <c r="H98" s="171"/>
      <c r="I98" s="172"/>
      <c r="J98" s="173">
        <f>J128</f>
        <v>0</v>
      </c>
      <c r="K98" s="169"/>
      <c r="L98" s="174"/>
    </row>
    <row r="99" spans="1:31" s="10" customFormat="1" ht="19.899999999999999" hidden="1" customHeight="1">
      <c r="B99" s="168"/>
      <c r="C99" s="169"/>
      <c r="D99" s="170" t="s">
        <v>97</v>
      </c>
      <c r="E99" s="171"/>
      <c r="F99" s="171"/>
      <c r="G99" s="171"/>
      <c r="H99" s="171"/>
      <c r="I99" s="172"/>
      <c r="J99" s="173">
        <f>J185</f>
        <v>0</v>
      </c>
      <c r="K99" s="169"/>
      <c r="L99" s="174"/>
    </row>
    <row r="100" spans="1:31" s="10" customFormat="1" ht="19.899999999999999" hidden="1" customHeight="1">
      <c r="B100" s="168"/>
      <c r="C100" s="169"/>
      <c r="D100" s="170" t="s">
        <v>98</v>
      </c>
      <c r="E100" s="171"/>
      <c r="F100" s="171"/>
      <c r="G100" s="171"/>
      <c r="H100" s="171"/>
      <c r="I100" s="172"/>
      <c r="J100" s="173">
        <f>J196</f>
        <v>0</v>
      </c>
      <c r="K100" s="169"/>
      <c r="L100" s="174"/>
    </row>
    <row r="101" spans="1:31" s="10" customFormat="1" ht="19.899999999999999" hidden="1" customHeight="1">
      <c r="B101" s="168"/>
      <c r="C101" s="169"/>
      <c r="D101" s="170" t="s">
        <v>99</v>
      </c>
      <c r="E101" s="171"/>
      <c r="F101" s="171"/>
      <c r="G101" s="171"/>
      <c r="H101" s="171"/>
      <c r="I101" s="172"/>
      <c r="J101" s="173">
        <f>J200</f>
        <v>0</v>
      </c>
      <c r="K101" s="169"/>
      <c r="L101" s="174"/>
    </row>
    <row r="102" spans="1:31" s="10" customFormat="1" ht="19.899999999999999" hidden="1" customHeight="1">
      <c r="B102" s="168"/>
      <c r="C102" s="169"/>
      <c r="D102" s="170" t="s">
        <v>100</v>
      </c>
      <c r="E102" s="171"/>
      <c r="F102" s="171"/>
      <c r="G102" s="171"/>
      <c r="H102" s="171"/>
      <c r="I102" s="172"/>
      <c r="J102" s="173">
        <f>J204</f>
        <v>0</v>
      </c>
      <c r="K102" s="169"/>
      <c r="L102" s="174"/>
    </row>
    <row r="103" spans="1:31" s="10" customFormat="1" ht="19.899999999999999" hidden="1" customHeight="1">
      <c r="B103" s="168"/>
      <c r="C103" s="169"/>
      <c r="D103" s="170" t="s">
        <v>101</v>
      </c>
      <c r="E103" s="171"/>
      <c r="F103" s="171"/>
      <c r="G103" s="171"/>
      <c r="H103" s="171"/>
      <c r="I103" s="172"/>
      <c r="J103" s="173">
        <f>J224</f>
        <v>0</v>
      </c>
      <c r="K103" s="169"/>
      <c r="L103" s="174"/>
    </row>
    <row r="104" spans="1:31" s="10" customFormat="1" ht="19.899999999999999" hidden="1" customHeight="1">
      <c r="B104" s="168"/>
      <c r="C104" s="169"/>
      <c r="D104" s="170" t="s">
        <v>102</v>
      </c>
      <c r="E104" s="171"/>
      <c r="F104" s="171"/>
      <c r="G104" s="171"/>
      <c r="H104" s="171"/>
      <c r="I104" s="172"/>
      <c r="J104" s="173">
        <f>J240</f>
        <v>0</v>
      </c>
      <c r="K104" s="169"/>
      <c r="L104" s="174"/>
    </row>
    <row r="105" spans="1:31" s="10" customFormat="1" ht="19.899999999999999" hidden="1" customHeight="1">
      <c r="B105" s="168"/>
      <c r="C105" s="169"/>
      <c r="D105" s="170" t="s">
        <v>103</v>
      </c>
      <c r="E105" s="171"/>
      <c r="F105" s="171"/>
      <c r="G105" s="171"/>
      <c r="H105" s="171"/>
      <c r="I105" s="172"/>
      <c r="J105" s="173">
        <f>J267</f>
        <v>0</v>
      </c>
      <c r="K105" s="169"/>
      <c r="L105" s="174"/>
    </row>
    <row r="106" spans="1:31" s="10" customFormat="1" ht="19.899999999999999" hidden="1" customHeight="1">
      <c r="B106" s="168"/>
      <c r="C106" s="169"/>
      <c r="D106" s="170" t="s">
        <v>104</v>
      </c>
      <c r="E106" s="171"/>
      <c r="F106" s="171"/>
      <c r="G106" s="171"/>
      <c r="H106" s="171"/>
      <c r="I106" s="172"/>
      <c r="J106" s="173">
        <f>J275</f>
        <v>0</v>
      </c>
      <c r="K106" s="169"/>
      <c r="L106" s="174"/>
    </row>
    <row r="107" spans="1:31" s="2" customFormat="1" ht="21.75" hidden="1" customHeight="1">
      <c r="A107" s="34"/>
      <c r="B107" s="35"/>
      <c r="C107" s="36"/>
      <c r="D107" s="36"/>
      <c r="E107" s="36"/>
      <c r="F107" s="36"/>
      <c r="G107" s="36"/>
      <c r="H107" s="36"/>
      <c r="I107" s="115"/>
      <c r="J107" s="36"/>
      <c r="K107" s="36"/>
      <c r="L107" s="51"/>
      <c r="S107" s="34"/>
      <c r="T107" s="34"/>
      <c r="U107" s="34"/>
      <c r="V107" s="34"/>
      <c r="W107" s="34"/>
      <c r="X107" s="34"/>
      <c r="Y107" s="34"/>
      <c r="Z107" s="34"/>
      <c r="AA107" s="34"/>
      <c r="AB107" s="34"/>
      <c r="AC107" s="34"/>
      <c r="AD107" s="34"/>
      <c r="AE107" s="34"/>
    </row>
    <row r="108" spans="1:31" s="2" customFormat="1" ht="6.95" hidden="1" customHeight="1">
      <c r="A108" s="34"/>
      <c r="B108" s="54"/>
      <c r="C108" s="55"/>
      <c r="D108" s="55"/>
      <c r="E108" s="55"/>
      <c r="F108" s="55"/>
      <c r="G108" s="55"/>
      <c r="H108" s="55"/>
      <c r="I108" s="152"/>
      <c r="J108" s="55"/>
      <c r="K108" s="55"/>
      <c r="L108" s="51"/>
      <c r="S108" s="34"/>
      <c r="T108" s="34"/>
      <c r="U108" s="34"/>
      <c r="V108" s="34"/>
      <c r="W108" s="34"/>
      <c r="X108" s="34"/>
      <c r="Y108" s="34"/>
      <c r="Z108" s="34"/>
      <c r="AA108" s="34"/>
      <c r="AB108" s="34"/>
      <c r="AC108" s="34"/>
      <c r="AD108" s="34"/>
      <c r="AE108" s="34"/>
    </row>
    <row r="109" spans="1:31" ht="11.25" hidden="1"/>
    <row r="110" spans="1:31" ht="11.25" hidden="1"/>
    <row r="111" spans="1:31" ht="11.25" hidden="1"/>
    <row r="112" spans="1:31" s="2" customFormat="1" ht="6.95" customHeight="1">
      <c r="A112" s="34"/>
      <c r="B112" s="56"/>
      <c r="C112" s="57"/>
      <c r="D112" s="57"/>
      <c r="E112" s="57"/>
      <c r="F112" s="57"/>
      <c r="G112" s="57"/>
      <c r="H112" s="57"/>
      <c r="I112" s="155"/>
      <c r="J112" s="57"/>
      <c r="K112" s="57"/>
      <c r="L112" s="51"/>
      <c r="S112" s="34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</row>
    <row r="113" spans="1:63" s="2" customFormat="1" ht="24.95" customHeight="1">
      <c r="A113" s="34"/>
      <c r="B113" s="35"/>
      <c r="C113" s="23" t="s">
        <v>105</v>
      </c>
      <c r="D113" s="36"/>
      <c r="E113" s="36"/>
      <c r="F113" s="36"/>
      <c r="G113" s="36"/>
      <c r="H113" s="36"/>
      <c r="I113" s="115"/>
      <c r="J113" s="36"/>
      <c r="K113" s="36"/>
      <c r="L113" s="51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</row>
    <row r="114" spans="1:63" s="2" customFormat="1" ht="6.95" customHeight="1">
      <c r="A114" s="34"/>
      <c r="B114" s="35"/>
      <c r="C114" s="36"/>
      <c r="D114" s="36"/>
      <c r="E114" s="36"/>
      <c r="F114" s="36"/>
      <c r="G114" s="36"/>
      <c r="H114" s="36"/>
      <c r="I114" s="115"/>
      <c r="J114" s="36"/>
      <c r="K114" s="36"/>
      <c r="L114" s="51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</row>
    <row r="115" spans="1:63" s="2" customFormat="1" ht="12" customHeight="1">
      <c r="A115" s="34"/>
      <c r="B115" s="35"/>
      <c r="C115" s="29" t="s">
        <v>16</v>
      </c>
      <c r="D115" s="36"/>
      <c r="E115" s="36"/>
      <c r="F115" s="36"/>
      <c r="G115" s="36"/>
      <c r="H115" s="36"/>
      <c r="I115" s="115"/>
      <c r="J115" s="36"/>
      <c r="K115" s="36"/>
      <c r="L115" s="51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</row>
    <row r="116" spans="1:63" s="2" customFormat="1" ht="16.5" customHeight="1">
      <c r="A116" s="34"/>
      <c r="B116" s="35"/>
      <c r="C116" s="36"/>
      <c r="D116" s="36"/>
      <c r="E116" s="315" t="str">
        <f>E7</f>
        <v>Úprava nádvoři za domem č.p. 217</v>
      </c>
      <c r="F116" s="316"/>
      <c r="G116" s="316"/>
      <c r="H116" s="316"/>
      <c r="I116" s="115"/>
      <c r="J116" s="36"/>
      <c r="K116" s="36"/>
      <c r="L116" s="51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</row>
    <row r="117" spans="1:63" s="2" customFormat="1" ht="12" customHeight="1">
      <c r="A117" s="34"/>
      <c r="B117" s="35"/>
      <c r="C117" s="29" t="s">
        <v>88</v>
      </c>
      <c r="D117" s="36"/>
      <c r="E117" s="36"/>
      <c r="F117" s="36"/>
      <c r="G117" s="36"/>
      <c r="H117" s="36"/>
      <c r="I117" s="115"/>
      <c r="J117" s="36"/>
      <c r="K117" s="36"/>
      <c r="L117" s="51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</row>
    <row r="118" spans="1:63" s="2" customFormat="1" ht="16.5" customHeight="1">
      <c r="A118" s="34"/>
      <c r="B118" s="35"/>
      <c r="C118" s="36"/>
      <c r="D118" s="36"/>
      <c r="E118" s="286" t="str">
        <f>E9</f>
        <v>01 - Zpevněná plocha</v>
      </c>
      <c r="F118" s="317"/>
      <c r="G118" s="317"/>
      <c r="H118" s="317"/>
      <c r="I118" s="115"/>
      <c r="J118" s="36"/>
      <c r="K118" s="36"/>
      <c r="L118" s="51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</row>
    <row r="119" spans="1:63" s="2" customFormat="1" ht="6.95" customHeight="1">
      <c r="A119" s="34"/>
      <c r="B119" s="35"/>
      <c r="C119" s="36"/>
      <c r="D119" s="36"/>
      <c r="E119" s="36"/>
      <c r="F119" s="36"/>
      <c r="G119" s="36"/>
      <c r="H119" s="36"/>
      <c r="I119" s="115"/>
      <c r="J119" s="36"/>
      <c r="K119" s="36"/>
      <c r="L119" s="51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</row>
    <row r="120" spans="1:63" s="2" customFormat="1" ht="12" customHeight="1">
      <c r="A120" s="34"/>
      <c r="B120" s="35"/>
      <c r="C120" s="29" t="s">
        <v>20</v>
      </c>
      <c r="D120" s="36"/>
      <c r="E120" s="36"/>
      <c r="F120" s="27" t="str">
        <f>F12</f>
        <v xml:space="preserve"> </v>
      </c>
      <c r="G120" s="36"/>
      <c r="H120" s="36"/>
      <c r="I120" s="117" t="s">
        <v>22</v>
      </c>
      <c r="J120" s="66" t="str">
        <f>IF(J12="","",J12)</f>
        <v>27. 1. 2020</v>
      </c>
      <c r="K120" s="36"/>
      <c r="L120" s="51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</row>
    <row r="121" spans="1:63" s="2" customFormat="1" ht="6.95" customHeight="1">
      <c r="A121" s="34"/>
      <c r="B121" s="35"/>
      <c r="C121" s="36"/>
      <c r="D121" s="36"/>
      <c r="E121" s="36"/>
      <c r="F121" s="36"/>
      <c r="G121" s="36"/>
      <c r="H121" s="36"/>
      <c r="I121" s="115"/>
      <c r="J121" s="36"/>
      <c r="K121" s="36"/>
      <c r="L121" s="51"/>
      <c r="S121" s="34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</row>
    <row r="122" spans="1:63" s="2" customFormat="1" ht="15.2" customHeight="1">
      <c r="A122" s="34"/>
      <c r="B122" s="35"/>
      <c r="C122" s="29" t="s">
        <v>24</v>
      </c>
      <c r="D122" s="36"/>
      <c r="E122" s="36"/>
      <c r="F122" s="27" t="str">
        <f>E15</f>
        <v xml:space="preserve"> </v>
      </c>
      <c r="G122" s="36"/>
      <c r="H122" s="36"/>
      <c r="I122" s="117" t="s">
        <v>29</v>
      </c>
      <c r="J122" s="32" t="str">
        <f>E21</f>
        <v xml:space="preserve"> </v>
      </c>
      <c r="K122" s="36"/>
      <c r="L122" s="51"/>
      <c r="S122" s="34"/>
      <c r="T122" s="34"/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</row>
    <row r="123" spans="1:63" s="2" customFormat="1" ht="15.2" customHeight="1">
      <c r="A123" s="34"/>
      <c r="B123" s="35"/>
      <c r="C123" s="29" t="s">
        <v>27</v>
      </c>
      <c r="D123" s="36"/>
      <c r="E123" s="36"/>
      <c r="F123" s="27" t="str">
        <f>IF(E18="","",E18)</f>
        <v>Vyplň údaj</v>
      </c>
      <c r="G123" s="36"/>
      <c r="H123" s="36"/>
      <c r="I123" s="117" t="s">
        <v>31</v>
      </c>
      <c r="J123" s="32" t="str">
        <f>E24</f>
        <v xml:space="preserve"> </v>
      </c>
      <c r="K123" s="36"/>
      <c r="L123" s="51"/>
      <c r="S123" s="34"/>
      <c r="T123" s="34"/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</row>
    <row r="124" spans="1:63" s="2" customFormat="1" ht="10.35" customHeight="1">
      <c r="A124" s="34"/>
      <c r="B124" s="35"/>
      <c r="C124" s="36"/>
      <c r="D124" s="36"/>
      <c r="E124" s="36"/>
      <c r="F124" s="36"/>
      <c r="G124" s="36"/>
      <c r="H124" s="36"/>
      <c r="I124" s="115"/>
      <c r="J124" s="36"/>
      <c r="K124" s="36"/>
      <c r="L124" s="51"/>
      <c r="S124" s="34"/>
      <c r="T124" s="34"/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</row>
    <row r="125" spans="1:63" s="11" customFormat="1" ht="29.25" customHeight="1">
      <c r="A125" s="175"/>
      <c r="B125" s="176"/>
      <c r="C125" s="177" t="s">
        <v>106</v>
      </c>
      <c r="D125" s="178" t="s">
        <v>58</v>
      </c>
      <c r="E125" s="178" t="s">
        <v>54</v>
      </c>
      <c r="F125" s="178" t="s">
        <v>55</v>
      </c>
      <c r="G125" s="178" t="s">
        <v>107</v>
      </c>
      <c r="H125" s="178" t="s">
        <v>108</v>
      </c>
      <c r="I125" s="179" t="s">
        <v>109</v>
      </c>
      <c r="J125" s="180" t="s">
        <v>92</v>
      </c>
      <c r="K125" s="181" t="s">
        <v>110</v>
      </c>
      <c r="L125" s="182"/>
      <c r="M125" s="75" t="s">
        <v>1</v>
      </c>
      <c r="N125" s="76" t="s">
        <v>37</v>
      </c>
      <c r="O125" s="76" t="s">
        <v>111</v>
      </c>
      <c r="P125" s="76" t="s">
        <v>112</v>
      </c>
      <c r="Q125" s="76" t="s">
        <v>113</v>
      </c>
      <c r="R125" s="76" t="s">
        <v>114</v>
      </c>
      <c r="S125" s="76" t="s">
        <v>115</v>
      </c>
      <c r="T125" s="77" t="s">
        <v>116</v>
      </c>
      <c r="U125" s="175"/>
      <c r="V125" s="175"/>
      <c r="W125" s="175"/>
      <c r="X125" s="175"/>
      <c r="Y125" s="175"/>
      <c r="Z125" s="175"/>
      <c r="AA125" s="175"/>
      <c r="AB125" s="175"/>
      <c r="AC125" s="175"/>
      <c r="AD125" s="175"/>
      <c r="AE125" s="175"/>
    </row>
    <row r="126" spans="1:63" s="2" customFormat="1" ht="22.9" customHeight="1">
      <c r="A126" s="34"/>
      <c r="B126" s="35"/>
      <c r="C126" s="82" t="s">
        <v>117</v>
      </c>
      <c r="D126" s="36"/>
      <c r="E126" s="36"/>
      <c r="F126" s="36"/>
      <c r="G126" s="36"/>
      <c r="H126" s="36"/>
      <c r="I126" s="115"/>
      <c r="J126" s="183">
        <f>BK126</f>
        <v>0</v>
      </c>
      <c r="K126" s="36"/>
      <c r="L126" s="39"/>
      <c r="M126" s="78"/>
      <c r="N126" s="184"/>
      <c r="O126" s="79"/>
      <c r="P126" s="185">
        <f>P127</f>
        <v>0</v>
      </c>
      <c r="Q126" s="79"/>
      <c r="R126" s="185">
        <f>R127</f>
        <v>221.89372114</v>
      </c>
      <c r="S126" s="79"/>
      <c r="T126" s="186">
        <f>T127</f>
        <v>261.01550000000003</v>
      </c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  <c r="AT126" s="17" t="s">
        <v>72</v>
      </c>
      <c r="AU126" s="17" t="s">
        <v>94</v>
      </c>
      <c r="BK126" s="187">
        <f>BK127</f>
        <v>0</v>
      </c>
    </row>
    <row r="127" spans="1:63" s="12" customFormat="1" ht="25.9" customHeight="1">
      <c r="B127" s="188"/>
      <c r="C127" s="189"/>
      <c r="D127" s="190" t="s">
        <v>72</v>
      </c>
      <c r="E127" s="191" t="s">
        <v>118</v>
      </c>
      <c r="F127" s="191" t="s">
        <v>119</v>
      </c>
      <c r="G127" s="189"/>
      <c r="H127" s="189"/>
      <c r="I127" s="192"/>
      <c r="J127" s="193">
        <f>BK127</f>
        <v>0</v>
      </c>
      <c r="K127" s="189"/>
      <c r="L127" s="194"/>
      <c r="M127" s="195"/>
      <c r="N127" s="196"/>
      <c r="O127" s="196"/>
      <c r="P127" s="197">
        <f>P128+P185+P196+P200+P204+P224+P240+P267+P275</f>
        <v>0</v>
      </c>
      <c r="Q127" s="196"/>
      <c r="R127" s="197">
        <f>R128+R185+R196+R200+R204+R224+R240+R267+R275</f>
        <v>221.89372114</v>
      </c>
      <c r="S127" s="196"/>
      <c r="T127" s="198">
        <f>T128+T185+T196+T200+T204+T224+T240+T267+T275</f>
        <v>261.01550000000003</v>
      </c>
      <c r="AR127" s="199" t="s">
        <v>81</v>
      </c>
      <c r="AT127" s="200" t="s">
        <v>72</v>
      </c>
      <c r="AU127" s="200" t="s">
        <v>73</v>
      </c>
      <c r="AY127" s="199" t="s">
        <v>120</v>
      </c>
      <c r="BK127" s="201">
        <f>BK128+BK185+BK196+BK200+BK204+BK224+BK240+BK267+BK275</f>
        <v>0</v>
      </c>
    </row>
    <row r="128" spans="1:63" s="12" customFormat="1" ht="22.9" customHeight="1">
      <c r="B128" s="188"/>
      <c r="C128" s="189"/>
      <c r="D128" s="190" t="s">
        <v>72</v>
      </c>
      <c r="E128" s="202" t="s">
        <v>81</v>
      </c>
      <c r="F128" s="202" t="s">
        <v>121</v>
      </c>
      <c r="G128" s="189"/>
      <c r="H128" s="189"/>
      <c r="I128" s="192"/>
      <c r="J128" s="203">
        <f>BK128</f>
        <v>0</v>
      </c>
      <c r="K128" s="189"/>
      <c r="L128" s="194"/>
      <c r="M128" s="195"/>
      <c r="N128" s="196"/>
      <c r="O128" s="196"/>
      <c r="P128" s="197">
        <f>SUM(P129:P184)</f>
        <v>0</v>
      </c>
      <c r="Q128" s="196"/>
      <c r="R128" s="197">
        <f>SUM(R129:R184)</f>
        <v>83.494</v>
      </c>
      <c r="S128" s="196"/>
      <c r="T128" s="198">
        <f>SUM(T129:T184)</f>
        <v>212.62350000000001</v>
      </c>
      <c r="AR128" s="199" t="s">
        <v>81</v>
      </c>
      <c r="AT128" s="200" t="s">
        <v>72</v>
      </c>
      <c r="AU128" s="200" t="s">
        <v>81</v>
      </c>
      <c r="AY128" s="199" t="s">
        <v>120</v>
      </c>
      <c r="BK128" s="201">
        <f>SUM(BK129:BK184)</f>
        <v>0</v>
      </c>
    </row>
    <row r="129" spans="1:65" s="2" customFormat="1" ht="24.2" customHeight="1">
      <c r="A129" s="34"/>
      <c r="B129" s="35"/>
      <c r="C129" s="204" t="s">
        <v>122</v>
      </c>
      <c r="D129" s="204" t="s">
        <v>123</v>
      </c>
      <c r="E129" s="205" t="s">
        <v>124</v>
      </c>
      <c r="F129" s="206" t="s">
        <v>125</v>
      </c>
      <c r="G129" s="207" t="s">
        <v>126</v>
      </c>
      <c r="H129" s="208">
        <v>25.8</v>
      </c>
      <c r="I129" s="209"/>
      <c r="J129" s="210">
        <f>ROUND(I129*H129,2)</f>
        <v>0</v>
      </c>
      <c r="K129" s="211"/>
      <c r="L129" s="39"/>
      <c r="M129" s="212" t="s">
        <v>1</v>
      </c>
      <c r="N129" s="213" t="s">
        <v>38</v>
      </c>
      <c r="O129" s="71"/>
      <c r="P129" s="214">
        <f>O129*H129</f>
        <v>0</v>
      </c>
      <c r="Q129" s="214">
        <v>0</v>
      </c>
      <c r="R129" s="214">
        <f>Q129*H129</f>
        <v>0</v>
      </c>
      <c r="S129" s="214">
        <v>0.29499999999999998</v>
      </c>
      <c r="T129" s="215">
        <f>S129*H129</f>
        <v>7.6109999999999998</v>
      </c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  <c r="AR129" s="216" t="s">
        <v>127</v>
      </c>
      <c r="AT129" s="216" t="s">
        <v>123</v>
      </c>
      <c r="AU129" s="216" t="s">
        <v>83</v>
      </c>
      <c r="AY129" s="17" t="s">
        <v>120</v>
      </c>
      <c r="BE129" s="217">
        <f>IF(N129="základní",J129,0)</f>
        <v>0</v>
      </c>
      <c r="BF129" s="217">
        <f>IF(N129="snížená",J129,0)</f>
        <v>0</v>
      </c>
      <c r="BG129" s="217">
        <f>IF(N129="zákl. přenesená",J129,0)</f>
        <v>0</v>
      </c>
      <c r="BH129" s="217">
        <f>IF(N129="sníž. přenesená",J129,0)</f>
        <v>0</v>
      </c>
      <c r="BI129" s="217">
        <f>IF(N129="nulová",J129,0)</f>
        <v>0</v>
      </c>
      <c r="BJ129" s="17" t="s">
        <v>81</v>
      </c>
      <c r="BK129" s="217">
        <f>ROUND(I129*H129,2)</f>
        <v>0</v>
      </c>
      <c r="BL129" s="17" t="s">
        <v>127</v>
      </c>
      <c r="BM129" s="216" t="s">
        <v>128</v>
      </c>
    </row>
    <row r="130" spans="1:65" s="13" customFormat="1" ht="11.25">
      <c r="B130" s="218"/>
      <c r="C130" s="219"/>
      <c r="D130" s="220" t="s">
        <v>129</v>
      </c>
      <c r="E130" s="221" t="s">
        <v>1</v>
      </c>
      <c r="F130" s="222" t="s">
        <v>130</v>
      </c>
      <c r="G130" s="219"/>
      <c r="H130" s="221" t="s">
        <v>1</v>
      </c>
      <c r="I130" s="223"/>
      <c r="J130" s="219"/>
      <c r="K130" s="219"/>
      <c r="L130" s="224"/>
      <c r="M130" s="225"/>
      <c r="N130" s="226"/>
      <c r="O130" s="226"/>
      <c r="P130" s="226"/>
      <c r="Q130" s="226"/>
      <c r="R130" s="226"/>
      <c r="S130" s="226"/>
      <c r="T130" s="227"/>
      <c r="AT130" s="228" t="s">
        <v>129</v>
      </c>
      <c r="AU130" s="228" t="s">
        <v>83</v>
      </c>
      <c r="AV130" s="13" t="s">
        <v>81</v>
      </c>
      <c r="AW130" s="13" t="s">
        <v>30</v>
      </c>
      <c r="AX130" s="13" t="s">
        <v>73</v>
      </c>
      <c r="AY130" s="228" t="s">
        <v>120</v>
      </c>
    </row>
    <row r="131" spans="1:65" s="14" customFormat="1" ht="11.25">
      <c r="B131" s="229"/>
      <c r="C131" s="230"/>
      <c r="D131" s="220" t="s">
        <v>129</v>
      </c>
      <c r="E131" s="231" t="s">
        <v>1</v>
      </c>
      <c r="F131" s="232" t="s">
        <v>131</v>
      </c>
      <c r="G131" s="230"/>
      <c r="H131" s="233">
        <v>25.8</v>
      </c>
      <c r="I131" s="234"/>
      <c r="J131" s="230"/>
      <c r="K131" s="230"/>
      <c r="L131" s="235"/>
      <c r="M131" s="236"/>
      <c r="N131" s="237"/>
      <c r="O131" s="237"/>
      <c r="P131" s="237"/>
      <c r="Q131" s="237"/>
      <c r="R131" s="237"/>
      <c r="S131" s="237"/>
      <c r="T131" s="238"/>
      <c r="AT131" s="239" t="s">
        <v>129</v>
      </c>
      <c r="AU131" s="239" t="s">
        <v>83</v>
      </c>
      <c r="AV131" s="14" t="s">
        <v>83</v>
      </c>
      <c r="AW131" s="14" t="s">
        <v>30</v>
      </c>
      <c r="AX131" s="14" t="s">
        <v>73</v>
      </c>
      <c r="AY131" s="239" t="s">
        <v>120</v>
      </c>
    </row>
    <row r="132" spans="1:65" s="15" customFormat="1" ht="11.25">
      <c r="B132" s="240"/>
      <c r="C132" s="241"/>
      <c r="D132" s="220" t="s">
        <v>129</v>
      </c>
      <c r="E132" s="242" t="s">
        <v>1</v>
      </c>
      <c r="F132" s="243" t="s">
        <v>132</v>
      </c>
      <c r="G132" s="241"/>
      <c r="H132" s="244">
        <v>25.8</v>
      </c>
      <c r="I132" s="245"/>
      <c r="J132" s="241"/>
      <c r="K132" s="241"/>
      <c r="L132" s="246"/>
      <c r="M132" s="247"/>
      <c r="N132" s="248"/>
      <c r="O132" s="248"/>
      <c r="P132" s="248"/>
      <c r="Q132" s="248"/>
      <c r="R132" s="248"/>
      <c r="S132" s="248"/>
      <c r="T132" s="249"/>
      <c r="AT132" s="250" t="s">
        <v>129</v>
      </c>
      <c r="AU132" s="250" t="s">
        <v>83</v>
      </c>
      <c r="AV132" s="15" t="s">
        <v>127</v>
      </c>
      <c r="AW132" s="15" t="s">
        <v>30</v>
      </c>
      <c r="AX132" s="15" t="s">
        <v>81</v>
      </c>
      <c r="AY132" s="250" t="s">
        <v>120</v>
      </c>
    </row>
    <row r="133" spans="1:65" s="2" customFormat="1" ht="24.2" customHeight="1">
      <c r="A133" s="34"/>
      <c r="B133" s="35"/>
      <c r="C133" s="204" t="s">
        <v>81</v>
      </c>
      <c r="D133" s="204" t="s">
        <v>123</v>
      </c>
      <c r="E133" s="205" t="s">
        <v>133</v>
      </c>
      <c r="F133" s="206" t="s">
        <v>134</v>
      </c>
      <c r="G133" s="207" t="s">
        <v>126</v>
      </c>
      <c r="H133" s="208">
        <v>192.5</v>
      </c>
      <c r="I133" s="209"/>
      <c r="J133" s="210">
        <f>ROUND(I133*H133,2)</f>
        <v>0</v>
      </c>
      <c r="K133" s="211"/>
      <c r="L133" s="39"/>
      <c r="M133" s="212" t="s">
        <v>1</v>
      </c>
      <c r="N133" s="213" t="s">
        <v>38</v>
      </c>
      <c r="O133" s="71"/>
      <c r="P133" s="214">
        <f>O133*H133</f>
        <v>0</v>
      </c>
      <c r="Q133" s="214">
        <v>0</v>
      </c>
      <c r="R133" s="214">
        <f>Q133*H133</f>
        <v>0</v>
      </c>
      <c r="S133" s="214">
        <v>0.44</v>
      </c>
      <c r="T133" s="215">
        <f>S133*H133</f>
        <v>84.7</v>
      </c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  <c r="AR133" s="216" t="s">
        <v>127</v>
      </c>
      <c r="AT133" s="216" t="s">
        <v>123</v>
      </c>
      <c r="AU133" s="216" t="s">
        <v>83</v>
      </c>
      <c r="AY133" s="17" t="s">
        <v>120</v>
      </c>
      <c r="BE133" s="217">
        <f>IF(N133="základní",J133,0)</f>
        <v>0</v>
      </c>
      <c r="BF133" s="217">
        <f>IF(N133="snížená",J133,0)</f>
        <v>0</v>
      </c>
      <c r="BG133" s="217">
        <f>IF(N133="zákl. přenesená",J133,0)</f>
        <v>0</v>
      </c>
      <c r="BH133" s="217">
        <f>IF(N133="sníž. přenesená",J133,0)</f>
        <v>0</v>
      </c>
      <c r="BI133" s="217">
        <f>IF(N133="nulová",J133,0)</f>
        <v>0</v>
      </c>
      <c r="BJ133" s="17" t="s">
        <v>81</v>
      </c>
      <c r="BK133" s="217">
        <f>ROUND(I133*H133,2)</f>
        <v>0</v>
      </c>
      <c r="BL133" s="17" t="s">
        <v>127</v>
      </c>
      <c r="BM133" s="216" t="s">
        <v>135</v>
      </c>
    </row>
    <row r="134" spans="1:65" s="2" customFormat="1" ht="24.2" customHeight="1">
      <c r="A134" s="34"/>
      <c r="B134" s="35"/>
      <c r="C134" s="204" t="s">
        <v>83</v>
      </c>
      <c r="D134" s="204" t="s">
        <v>123</v>
      </c>
      <c r="E134" s="205" t="s">
        <v>136</v>
      </c>
      <c r="F134" s="206" t="s">
        <v>137</v>
      </c>
      <c r="G134" s="207" t="s">
        <v>126</v>
      </c>
      <c r="H134" s="208">
        <v>192.5</v>
      </c>
      <c r="I134" s="209"/>
      <c r="J134" s="210">
        <f>ROUND(I134*H134,2)</f>
        <v>0</v>
      </c>
      <c r="K134" s="211"/>
      <c r="L134" s="39"/>
      <c r="M134" s="212" t="s">
        <v>1</v>
      </c>
      <c r="N134" s="213" t="s">
        <v>38</v>
      </c>
      <c r="O134" s="71"/>
      <c r="P134" s="214">
        <f>O134*H134</f>
        <v>0</v>
      </c>
      <c r="Q134" s="214">
        <v>0</v>
      </c>
      <c r="R134" s="214">
        <f>Q134*H134</f>
        <v>0</v>
      </c>
      <c r="S134" s="214">
        <v>0.625</v>
      </c>
      <c r="T134" s="215">
        <f>S134*H134</f>
        <v>120.3125</v>
      </c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  <c r="AR134" s="216" t="s">
        <v>127</v>
      </c>
      <c r="AT134" s="216" t="s">
        <v>123</v>
      </c>
      <c r="AU134" s="216" t="s">
        <v>83</v>
      </c>
      <c r="AY134" s="17" t="s">
        <v>120</v>
      </c>
      <c r="BE134" s="217">
        <f>IF(N134="základní",J134,0)</f>
        <v>0</v>
      </c>
      <c r="BF134" s="217">
        <f>IF(N134="snížená",J134,0)</f>
        <v>0</v>
      </c>
      <c r="BG134" s="217">
        <f>IF(N134="zákl. přenesená",J134,0)</f>
        <v>0</v>
      </c>
      <c r="BH134" s="217">
        <f>IF(N134="sníž. přenesená",J134,0)</f>
        <v>0</v>
      </c>
      <c r="BI134" s="217">
        <f>IF(N134="nulová",J134,0)</f>
        <v>0</v>
      </c>
      <c r="BJ134" s="17" t="s">
        <v>81</v>
      </c>
      <c r="BK134" s="217">
        <f>ROUND(I134*H134,2)</f>
        <v>0</v>
      </c>
      <c r="BL134" s="17" t="s">
        <v>127</v>
      </c>
      <c r="BM134" s="216" t="s">
        <v>138</v>
      </c>
    </row>
    <row r="135" spans="1:65" s="13" customFormat="1" ht="11.25">
      <c r="B135" s="218"/>
      <c r="C135" s="219"/>
      <c r="D135" s="220" t="s">
        <v>129</v>
      </c>
      <c r="E135" s="221" t="s">
        <v>1</v>
      </c>
      <c r="F135" s="222" t="s">
        <v>139</v>
      </c>
      <c r="G135" s="219"/>
      <c r="H135" s="221" t="s">
        <v>1</v>
      </c>
      <c r="I135" s="223"/>
      <c r="J135" s="219"/>
      <c r="K135" s="219"/>
      <c r="L135" s="224"/>
      <c r="M135" s="225"/>
      <c r="N135" s="226"/>
      <c r="O135" s="226"/>
      <c r="P135" s="226"/>
      <c r="Q135" s="226"/>
      <c r="R135" s="226"/>
      <c r="S135" s="226"/>
      <c r="T135" s="227"/>
      <c r="AT135" s="228" t="s">
        <v>129</v>
      </c>
      <c r="AU135" s="228" t="s">
        <v>83</v>
      </c>
      <c r="AV135" s="13" t="s">
        <v>81</v>
      </c>
      <c r="AW135" s="13" t="s">
        <v>30</v>
      </c>
      <c r="AX135" s="13" t="s">
        <v>73</v>
      </c>
      <c r="AY135" s="228" t="s">
        <v>120</v>
      </c>
    </row>
    <row r="136" spans="1:65" s="14" customFormat="1" ht="11.25">
      <c r="B136" s="229"/>
      <c r="C136" s="230"/>
      <c r="D136" s="220" t="s">
        <v>129</v>
      </c>
      <c r="E136" s="231" t="s">
        <v>1</v>
      </c>
      <c r="F136" s="232" t="s">
        <v>140</v>
      </c>
      <c r="G136" s="230"/>
      <c r="H136" s="233">
        <v>192.5</v>
      </c>
      <c r="I136" s="234"/>
      <c r="J136" s="230"/>
      <c r="K136" s="230"/>
      <c r="L136" s="235"/>
      <c r="M136" s="236"/>
      <c r="N136" s="237"/>
      <c r="O136" s="237"/>
      <c r="P136" s="237"/>
      <c r="Q136" s="237"/>
      <c r="R136" s="237"/>
      <c r="S136" s="237"/>
      <c r="T136" s="238"/>
      <c r="AT136" s="239" t="s">
        <v>129</v>
      </c>
      <c r="AU136" s="239" t="s">
        <v>83</v>
      </c>
      <c r="AV136" s="14" t="s">
        <v>83</v>
      </c>
      <c r="AW136" s="14" t="s">
        <v>30</v>
      </c>
      <c r="AX136" s="14" t="s">
        <v>73</v>
      </c>
      <c r="AY136" s="239" t="s">
        <v>120</v>
      </c>
    </row>
    <row r="137" spans="1:65" s="15" customFormat="1" ht="11.25">
      <c r="B137" s="240"/>
      <c r="C137" s="241"/>
      <c r="D137" s="220" t="s">
        <v>129</v>
      </c>
      <c r="E137" s="242" t="s">
        <v>1</v>
      </c>
      <c r="F137" s="243" t="s">
        <v>132</v>
      </c>
      <c r="G137" s="241"/>
      <c r="H137" s="244">
        <v>192.5</v>
      </c>
      <c r="I137" s="245"/>
      <c r="J137" s="241"/>
      <c r="K137" s="241"/>
      <c r="L137" s="246"/>
      <c r="M137" s="247"/>
      <c r="N137" s="248"/>
      <c r="O137" s="248"/>
      <c r="P137" s="248"/>
      <c r="Q137" s="248"/>
      <c r="R137" s="248"/>
      <c r="S137" s="248"/>
      <c r="T137" s="249"/>
      <c r="AT137" s="250" t="s">
        <v>129</v>
      </c>
      <c r="AU137" s="250" t="s">
        <v>83</v>
      </c>
      <c r="AV137" s="15" t="s">
        <v>127</v>
      </c>
      <c r="AW137" s="15" t="s">
        <v>30</v>
      </c>
      <c r="AX137" s="15" t="s">
        <v>81</v>
      </c>
      <c r="AY137" s="250" t="s">
        <v>120</v>
      </c>
    </row>
    <row r="138" spans="1:65" s="2" customFormat="1" ht="24.2" customHeight="1">
      <c r="A138" s="34"/>
      <c r="B138" s="35"/>
      <c r="C138" s="204" t="s">
        <v>141</v>
      </c>
      <c r="D138" s="204" t="s">
        <v>123</v>
      </c>
      <c r="E138" s="205" t="s">
        <v>142</v>
      </c>
      <c r="F138" s="206" t="s">
        <v>143</v>
      </c>
      <c r="G138" s="207" t="s">
        <v>144</v>
      </c>
      <c r="H138" s="208">
        <v>57.75</v>
      </c>
      <c r="I138" s="209"/>
      <c r="J138" s="210">
        <f>ROUND(I138*H138,2)</f>
        <v>0</v>
      </c>
      <c r="K138" s="211"/>
      <c r="L138" s="39"/>
      <c r="M138" s="212" t="s">
        <v>1</v>
      </c>
      <c r="N138" s="213" t="s">
        <v>38</v>
      </c>
      <c r="O138" s="71"/>
      <c r="P138" s="214">
        <f>O138*H138</f>
        <v>0</v>
      </c>
      <c r="Q138" s="214">
        <v>0</v>
      </c>
      <c r="R138" s="214">
        <f>Q138*H138</f>
        <v>0</v>
      </c>
      <c r="S138" s="214">
        <v>0</v>
      </c>
      <c r="T138" s="215">
        <f>S138*H138</f>
        <v>0</v>
      </c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  <c r="AR138" s="216" t="s">
        <v>127</v>
      </c>
      <c r="AT138" s="216" t="s">
        <v>123</v>
      </c>
      <c r="AU138" s="216" t="s">
        <v>83</v>
      </c>
      <c r="AY138" s="17" t="s">
        <v>120</v>
      </c>
      <c r="BE138" s="217">
        <f>IF(N138="základní",J138,0)</f>
        <v>0</v>
      </c>
      <c r="BF138" s="217">
        <f>IF(N138="snížená",J138,0)</f>
        <v>0</v>
      </c>
      <c r="BG138" s="217">
        <f>IF(N138="zákl. přenesená",J138,0)</f>
        <v>0</v>
      </c>
      <c r="BH138" s="217">
        <f>IF(N138="sníž. přenesená",J138,0)</f>
        <v>0</v>
      </c>
      <c r="BI138" s="217">
        <f>IF(N138="nulová",J138,0)</f>
        <v>0</v>
      </c>
      <c r="BJ138" s="17" t="s">
        <v>81</v>
      </c>
      <c r="BK138" s="217">
        <f>ROUND(I138*H138,2)</f>
        <v>0</v>
      </c>
      <c r="BL138" s="17" t="s">
        <v>127</v>
      </c>
      <c r="BM138" s="216" t="s">
        <v>145</v>
      </c>
    </row>
    <row r="139" spans="1:65" s="13" customFormat="1" ht="11.25">
      <c r="B139" s="218"/>
      <c r="C139" s="219"/>
      <c r="D139" s="220" t="s">
        <v>129</v>
      </c>
      <c r="E139" s="221" t="s">
        <v>1</v>
      </c>
      <c r="F139" s="222" t="s">
        <v>146</v>
      </c>
      <c r="G139" s="219"/>
      <c r="H139" s="221" t="s">
        <v>1</v>
      </c>
      <c r="I139" s="223"/>
      <c r="J139" s="219"/>
      <c r="K139" s="219"/>
      <c r="L139" s="224"/>
      <c r="M139" s="225"/>
      <c r="N139" s="226"/>
      <c r="O139" s="226"/>
      <c r="P139" s="226"/>
      <c r="Q139" s="226"/>
      <c r="R139" s="226"/>
      <c r="S139" s="226"/>
      <c r="T139" s="227"/>
      <c r="AT139" s="228" t="s">
        <v>129</v>
      </c>
      <c r="AU139" s="228" t="s">
        <v>83</v>
      </c>
      <c r="AV139" s="13" t="s">
        <v>81</v>
      </c>
      <c r="AW139" s="13" t="s">
        <v>30</v>
      </c>
      <c r="AX139" s="13" t="s">
        <v>73</v>
      </c>
      <c r="AY139" s="228" t="s">
        <v>120</v>
      </c>
    </row>
    <row r="140" spans="1:65" s="14" customFormat="1" ht="11.25">
      <c r="B140" s="229"/>
      <c r="C140" s="230"/>
      <c r="D140" s="220" t="s">
        <v>129</v>
      </c>
      <c r="E140" s="231" t="s">
        <v>1</v>
      </c>
      <c r="F140" s="232" t="s">
        <v>147</v>
      </c>
      <c r="G140" s="230"/>
      <c r="H140" s="233">
        <v>57.75</v>
      </c>
      <c r="I140" s="234"/>
      <c r="J140" s="230"/>
      <c r="K140" s="230"/>
      <c r="L140" s="235"/>
      <c r="M140" s="236"/>
      <c r="N140" s="237"/>
      <c r="O140" s="237"/>
      <c r="P140" s="237"/>
      <c r="Q140" s="237"/>
      <c r="R140" s="237"/>
      <c r="S140" s="237"/>
      <c r="T140" s="238"/>
      <c r="AT140" s="239" t="s">
        <v>129</v>
      </c>
      <c r="AU140" s="239" t="s">
        <v>83</v>
      </c>
      <c r="AV140" s="14" t="s">
        <v>83</v>
      </c>
      <c r="AW140" s="14" t="s">
        <v>30</v>
      </c>
      <c r="AX140" s="14" t="s">
        <v>73</v>
      </c>
      <c r="AY140" s="239" t="s">
        <v>120</v>
      </c>
    </row>
    <row r="141" spans="1:65" s="15" customFormat="1" ht="11.25">
      <c r="B141" s="240"/>
      <c r="C141" s="241"/>
      <c r="D141" s="220" t="s">
        <v>129</v>
      </c>
      <c r="E141" s="242" t="s">
        <v>1</v>
      </c>
      <c r="F141" s="243" t="s">
        <v>132</v>
      </c>
      <c r="G141" s="241"/>
      <c r="H141" s="244">
        <v>57.75</v>
      </c>
      <c r="I141" s="245"/>
      <c r="J141" s="241"/>
      <c r="K141" s="241"/>
      <c r="L141" s="246"/>
      <c r="M141" s="247"/>
      <c r="N141" s="248"/>
      <c r="O141" s="248"/>
      <c r="P141" s="248"/>
      <c r="Q141" s="248"/>
      <c r="R141" s="248"/>
      <c r="S141" s="248"/>
      <c r="T141" s="249"/>
      <c r="AT141" s="250" t="s">
        <v>129</v>
      </c>
      <c r="AU141" s="250" t="s">
        <v>83</v>
      </c>
      <c r="AV141" s="15" t="s">
        <v>127</v>
      </c>
      <c r="AW141" s="15" t="s">
        <v>30</v>
      </c>
      <c r="AX141" s="15" t="s">
        <v>81</v>
      </c>
      <c r="AY141" s="250" t="s">
        <v>120</v>
      </c>
    </row>
    <row r="142" spans="1:65" s="2" customFormat="1" ht="24.2" customHeight="1">
      <c r="A142" s="34"/>
      <c r="B142" s="35"/>
      <c r="C142" s="204" t="s">
        <v>8</v>
      </c>
      <c r="D142" s="204" t="s">
        <v>123</v>
      </c>
      <c r="E142" s="205" t="s">
        <v>148</v>
      </c>
      <c r="F142" s="206" t="s">
        <v>149</v>
      </c>
      <c r="G142" s="207" t="s">
        <v>144</v>
      </c>
      <c r="H142" s="208">
        <v>57.75</v>
      </c>
      <c r="I142" s="209"/>
      <c r="J142" s="210">
        <f>ROUND(I142*H142,2)</f>
        <v>0</v>
      </c>
      <c r="K142" s="211"/>
      <c r="L142" s="39"/>
      <c r="M142" s="212" t="s">
        <v>1</v>
      </c>
      <c r="N142" s="213" t="s">
        <v>38</v>
      </c>
      <c r="O142" s="71"/>
      <c r="P142" s="214">
        <f>O142*H142</f>
        <v>0</v>
      </c>
      <c r="Q142" s="214">
        <v>0</v>
      </c>
      <c r="R142" s="214">
        <f>Q142*H142</f>
        <v>0</v>
      </c>
      <c r="S142" s="214">
        <v>0</v>
      </c>
      <c r="T142" s="215">
        <f>S142*H142</f>
        <v>0</v>
      </c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R142" s="216" t="s">
        <v>127</v>
      </c>
      <c r="AT142" s="216" t="s">
        <v>123</v>
      </c>
      <c r="AU142" s="216" t="s">
        <v>83</v>
      </c>
      <c r="AY142" s="17" t="s">
        <v>120</v>
      </c>
      <c r="BE142" s="217">
        <f>IF(N142="základní",J142,0)</f>
        <v>0</v>
      </c>
      <c r="BF142" s="217">
        <f>IF(N142="snížená",J142,0)</f>
        <v>0</v>
      </c>
      <c r="BG142" s="217">
        <f>IF(N142="zákl. přenesená",J142,0)</f>
        <v>0</v>
      </c>
      <c r="BH142" s="217">
        <f>IF(N142="sníž. přenesená",J142,0)</f>
        <v>0</v>
      </c>
      <c r="BI142" s="217">
        <f>IF(N142="nulová",J142,0)</f>
        <v>0</v>
      </c>
      <c r="BJ142" s="17" t="s">
        <v>81</v>
      </c>
      <c r="BK142" s="217">
        <f>ROUND(I142*H142,2)</f>
        <v>0</v>
      </c>
      <c r="BL142" s="17" t="s">
        <v>127</v>
      </c>
      <c r="BM142" s="216" t="s">
        <v>150</v>
      </c>
    </row>
    <row r="143" spans="1:65" s="2" customFormat="1" ht="24.2" customHeight="1">
      <c r="A143" s="34"/>
      <c r="B143" s="35"/>
      <c r="C143" s="204" t="s">
        <v>151</v>
      </c>
      <c r="D143" s="204" t="s">
        <v>123</v>
      </c>
      <c r="E143" s="205" t="s">
        <v>152</v>
      </c>
      <c r="F143" s="206" t="s">
        <v>153</v>
      </c>
      <c r="G143" s="207" t="s">
        <v>144</v>
      </c>
      <c r="H143" s="208">
        <v>24.96</v>
      </c>
      <c r="I143" s="209"/>
      <c r="J143" s="210">
        <f>ROUND(I143*H143,2)</f>
        <v>0</v>
      </c>
      <c r="K143" s="211"/>
      <c r="L143" s="39"/>
      <c r="M143" s="212" t="s">
        <v>1</v>
      </c>
      <c r="N143" s="213" t="s">
        <v>38</v>
      </c>
      <c r="O143" s="71"/>
      <c r="P143" s="214">
        <f>O143*H143</f>
        <v>0</v>
      </c>
      <c r="Q143" s="214">
        <v>0</v>
      </c>
      <c r="R143" s="214">
        <f>Q143*H143</f>
        <v>0</v>
      </c>
      <c r="S143" s="214">
        <v>0</v>
      </c>
      <c r="T143" s="215">
        <f>S143*H143</f>
        <v>0</v>
      </c>
      <c r="U143" s="34"/>
      <c r="V143" s="34"/>
      <c r="W143" s="34"/>
      <c r="X143" s="34"/>
      <c r="Y143" s="34"/>
      <c r="Z143" s="34"/>
      <c r="AA143" s="34"/>
      <c r="AB143" s="34"/>
      <c r="AC143" s="34"/>
      <c r="AD143" s="34"/>
      <c r="AE143" s="34"/>
      <c r="AR143" s="216" t="s">
        <v>127</v>
      </c>
      <c r="AT143" s="216" t="s">
        <v>123</v>
      </c>
      <c r="AU143" s="216" t="s">
        <v>83</v>
      </c>
      <c r="AY143" s="17" t="s">
        <v>120</v>
      </c>
      <c r="BE143" s="217">
        <f>IF(N143="základní",J143,0)</f>
        <v>0</v>
      </c>
      <c r="BF143" s="217">
        <f>IF(N143="snížená",J143,0)</f>
        <v>0</v>
      </c>
      <c r="BG143" s="217">
        <f>IF(N143="zákl. přenesená",J143,0)</f>
        <v>0</v>
      </c>
      <c r="BH143" s="217">
        <f>IF(N143="sníž. přenesená",J143,0)</f>
        <v>0</v>
      </c>
      <c r="BI143" s="217">
        <f>IF(N143="nulová",J143,0)</f>
        <v>0</v>
      </c>
      <c r="BJ143" s="17" t="s">
        <v>81</v>
      </c>
      <c r="BK143" s="217">
        <f>ROUND(I143*H143,2)</f>
        <v>0</v>
      </c>
      <c r="BL143" s="17" t="s">
        <v>127</v>
      </c>
      <c r="BM143" s="216" t="s">
        <v>154</v>
      </c>
    </row>
    <row r="144" spans="1:65" s="13" customFormat="1" ht="11.25">
      <c r="B144" s="218"/>
      <c r="C144" s="219"/>
      <c r="D144" s="220" t="s">
        <v>129</v>
      </c>
      <c r="E144" s="221" t="s">
        <v>1</v>
      </c>
      <c r="F144" s="222" t="s">
        <v>155</v>
      </c>
      <c r="G144" s="219"/>
      <c r="H144" s="221" t="s">
        <v>1</v>
      </c>
      <c r="I144" s="223"/>
      <c r="J144" s="219"/>
      <c r="K144" s="219"/>
      <c r="L144" s="224"/>
      <c r="M144" s="225"/>
      <c r="N144" s="226"/>
      <c r="O144" s="226"/>
      <c r="P144" s="226"/>
      <c r="Q144" s="226"/>
      <c r="R144" s="226"/>
      <c r="S144" s="226"/>
      <c r="T144" s="227"/>
      <c r="AT144" s="228" t="s">
        <v>129</v>
      </c>
      <c r="AU144" s="228" t="s">
        <v>83</v>
      </c>
      <c r="AV144" s="13" t="s">
        <v>81</v>
      </c>
      <c r="AW144" s="13" t="s">
        <v>30</v>
      </c>
      <c r="AX144" s="13" t="s">
        <v>73</v>
      </c>
      <c r="AY144" s="228" t="s">
        <v>120</v>
      </c>
    </row>
    <row r="145" spans="1:65" s="14" customFormat="1" ht="11.25">
      <c r="B145" s="229"/>
      <c r="C145" s="230"/>
      <c r="D145" s="220" t="s">
        <v>129</v>
      </c>
      <c r="E145" s="231" t="s">
        <v>1</v>
      </c>
      <c r="F145" s="232" t="s">
        <v>156</v>
      </c>
      <c r="G145" s="230"/>
      <c r="H145" s="233">
        <v>10.8</v>
      </c>
      <c r="I145" s="234"/>
      <c r="J145" s="230"/>
      <c r="K145" s="230"/>
      <c r="L145" s="235"/>
      <c r="M145" s="236"/>
      <c r="N145" s="237"/>
      <c r="O145" s="237"/>
      <c r="P145" s="237"/>
      <c r="Q145" s="237"/>
      <c r="R145" s="237"/>
      <c r="S145" s="237"/>
      <c r="T145" s="238"/>
      <c r="AT145" s="239" t="s">
        <v>129</v>
      </c>
      <c r="AU145" s="239" t="s">
        <v>83</v>
      </c>
      <c r="AV145" s="14" t="s">
        <v>83</v>
      </c>
      <c r="AW145" s="14" t="s">
        <v>30</v>
      </c>
      <c r="AX145" s="14" t="s">
        <v>73</v>
      </c>
      <c r="AY145" s="239" t="s">
        <v>120</v>
      </c>
    </row>
    <row r="146" spans="1:65" s="13" customFormat="1" ht="11.25">
      <c r="B146" s="218"/>
      <c r="C146" s="219"/>
      <c r="D146" s="220" t="s">
        <v>129</v>
      </c>
      <c r="E146" s="221" t="s">
        <v>1</v>
      </c>
      <c r="F146" s="222" t="s">
        <v>157</v>
      </c>
      <c r="G146" s="219"/>
      <c r="H146" s="221" t="s">
        <v>1</v>
      </c>
      <c r="I146" s="223"/>
      <c r="J146" s="219"/>
      <c r="K146" s="219"/>
      <c r="L146" s="224"/>
      <c r="M146" s="225"/>
      <c r="N146" s="226"/>
      <c r="O146" s="226"/>
      <c r="P146" s="226"/>
      <c r="Q146" s="226"/>
      <c r="R146" s="226"/>
      <c r="S146" s="226"/>
      <c r="T146" s="227"/>
      <c r="AT146" s="228" t="s">
        <v>129</v>
      </c>
      <c r="AU146" s="228" t="s">
        <v>83</v>
      </c>
      <c r="AV146" s="13" t="s">
        <v>81</v>
      </c>
      <c r="AW146" s="13" t="s">
        <v>30</v>
      </c>
      <c r="AX146" s="13" t="s">
        <v>73</v>
      </c>
      <c r="AY146" s="228" t="s">
        <v>120</v>
      </c>
    </row>
    <row r="147" spans="1:65" s="14" customFormat="1" ht="11.25">
      <c r="B147" s="229"/>
      <c r="C147" s="230"/>
      <c r="D147" s="220" t="s">
        <v>129</v>
      </c>
      <c r="E147" s="231" t="s">
        <v>1</v>
      </c>
      <c r="F147" s="232" t="s">
        <v>158</v>
      </c>
      <c r="G147" s="230"/>
      <c r="H147" s="233">
        <v>11.76</v>
      </c>
      <c r="I147" s="234"/>
      <c r="J147" s="230"/>
      <c r="K147" s="230"/>
      <c r="L147" s="235"/>
      <c r="M147" s="236"/>
      <c r="N147" s="237"/>
      <c r="O147" s="237"/>
      <c r="P147" s="237"/>
      <c r="Q147" s="237"/>
      <c r="R147" s="237"/>
      <c r="S147" s="237"/>
      <c r="T147" s="238"/>
      <c r="AT147" s="239" t="s">
        <v>129</v>
      </c>
      <c r="AU147" s="239" t="s">
        <v>83</v>
      </c>
      <c r="AV147" s="14" t="s">
        <v>83</v>
      </c>
      <c r="AW147" s="14" t="s">
        <v>30</v>
      </c>
      <c r="AX147" s="14" t="s">
        <v>73</v>
      </c>
      <c r="AY147" s="239" t="s">
        <v>120</v>
      </c>
    </row>
    <row r="148" spans="1:65" s="13" customFormat="1" ht="11.25">
      <c r="B148" s="218"/>
      <c r="C148" s="219"/>
      <c r="D148" s="220" t="s">
        <v>129</v>
      </c>
      <c r="E148" s="221" t="s">
        <v>1</v>
      </c>
      <c r="F148" s="222" t="s">
        <v>159</v>
      </c>
      <c r="G148" s="219"/>
      <c r="H148" s="221" t="s">
        <v>1</v>
      </c>
      <c r="I148" s="223"/>
      <c r="J148" s="219"/>
      <c r="K148" s="219"/>
      <c r="L148" s="224"/>
      <c r="M148" s="225"/>
      <c r="N148" s="226"/>
      <c r="O148" s="226"/>
      <c r="P148" s="226"/>
      <c r="Q148" s="226"/>
      <c r="R148" s="226"/>
      <c r="S148" s="226"/>
      <c r="T148" s="227"/>
      <c r="AT148" s="228" t="s">
        <v>129</v>
      </c>
      <c r="AU148" s="228" t="s">
        <v>83</v>
      </c>
      <c r="AV148" s="13" t="s">
        <v>81</v>
      </c>
      <c r="AW148" s="13" t="s">
        <v>30</v>
      </c>
      <c r="AX148" s="13" t="s">
        <v>73</v>
      </c>
      <c r="AY148" s="228" t="s">
        <v>120</v>
      </c>
    </row>
    <row r="149" spans="1:65" s="14" customFormat="1" ht="11.25">
      <c r="B149" s="229"/>
      <c r="C149" s="230"/>
      <c r="D149" s="220" t="s">
        <v>129</v>
      </c>
      <c r="E149" s="231" t="s">
        <v>1</v>
      </c>
      <c r="F149" s="232" t="s">
        <v>160</v>
      </c>
      <c r="G149" s="230"/>
      <c r="H149" s="233">
        <v>2.4</v>
      </c>
      <c r="I149" s="234"/>
      <c r="J149" s="230"/>
      <c r="K149" s="230"/>
      <c r="L149" s="235"/>
      <c r="M149" s="236"/>
      <c r="N149" s="237"/>
      <c r="O149" s="237"/>
      <c r="P149" s="237"/>
      <c r="Q149" s="237"/>
      <c r="R149" s="237"/>
      <c r="S149" s="237"/>
      <c r="T149" s="238"/>
      <c r="AT149" s="239" t="s">
        <v>129</v>
      </c>
      <c r="AU149" s="239" t="s">
        <v>83</v>
      </c>
      <c r="AV149" s="14" t="s">
        <v>83</v>
      </c>
      <c r="AW149" s="14" t="s">
        <v>30</v>
      </c>
      <c r="AX149" s="14" t="s">
        <v>73</v>
      </c>
      <c r="AY149" s="239" t="s">
        <v>120</v>
      </c>
    </row>
    <row r="150" spans="1:65" s="15" customFormat="1" ht="11.25">
      <c r="B150" s="240"/>
      <c r="C150" s="241"/>
      <c r="D150" s="220" t="s">
        <v>129</v>
      </c>
      <c r="E150" s="242" t="s">
        <v>1</v>
      </c>
      <c r="F150" s="243" t="s">
        <v>132</v>
      </c>
      <c r="G150" s="241"/>
      <c r="H150" s="244">
        <v>24.96</v>
      </c>
      <c r="I150" s="245"/>
      <c r="J150" s="241"/>
      <c r="K150" s="241"/>
      <c r="L150" s="246"/>
      <c r="M150" s="247"/>
      <c r="N150" s="248"/>
      <c r="O150" s="248"/>
      <c r="P150" s="248"/>
      <c r="Q150" s="248"/>
      <c r="R150" s="248"/>
      <c r="S150" s="248"/>
      <c r="T150" s="249"/>
      <c r="AT150" s="250" t="s">
        <v>129</v>
      </c>
      <c r="AU150" s="250" t="s">
        <v>83</v>
      </c>
      <c r="AV150" s="15" t="s">
        <v>127</v>
      </c>
      <c r="AW150" s="15" t="s">
        <v>30</v>
      </c>
      <c r="AX150" s="15" t="s">
        <v>81</v>
      </c>
      <c r="AY150" s="250" t="s">
        <v>120</v>
      </c>
    </row>
    <row r="151" spans="1:65" s="2" customFormat="1" ht="24.2" customHeight="1">
      <c r="A151" s="34"/>
      <c r="B151" s="35"/>
      <c r="C151" s="204" t="s">
        <v>127</v>
      </c>
      <c r="D151" s="204" t="s">
        <v>123</v>
      </c>
      <c r="E151" s="205" t="s">
        <v>161</v>
      </c>
      <c r="F151" s="206" t="s">
        <v>162</v>
      </c>
      <c r="G151" s="207" t="s">
        <v>144</v>
      </c>
      <c r="H151" s="208">
        <v>24.96</v>
      </c>
      <c r="I151" s="209"/>
      <c r="J151" s="210">
        <f>ROUND(I151*H151,2)</f>
        <v>0</v>
      </c>
      <c r="K151" s="211"/>
      <c r="L151" s="39"/>
      <c r="M151" s="212" t="s">
        <v>1</v>
      </c>
      <c r="N151" s="213" t="s">
        <v>38</v>
      </c>
      <c r="O151" s="71"/>
      <c r="P151" s="214">
        <f>O151*H151</f>
        <v>0</v>
      </c>
      <c r="Q151" s="214">
        <v>0</v>
      </c>
      <c r="R151" s="214">
        <f>Q151*H151</f>
        <v>0</v>
      </c>
      <c r="S151" s="214">
        <v>0</v>
      </c>
      <c r="T151" s="215">
        <f>S151*H151</f>
        <v>0</v>
      </c>
      <c r="U151" s="34"/>
      <c r="V151" s="34"/>
      <c r="W151" s="34"/>
      <c r="X151" s="34"/>
      <c r="Y151" s="34"/>
      <c r="Z151" s="34"/>
      <c r="AA151" s="34"/>
      <c r="AB151" s="34"/>
      <c r="AC151" s="34"/>
      <c r="AD151" s="34"/>
      <c r="AE151" s="34"/>
      <c r="AR151" s="216" t="s">
        <v>127</v>
      </c>
      <c r="AT151" s="216" t="s">
        <v>123</v>
      </c>
      <c r="AU151" s="216" t="s">
        <v>83</v>
      </c>
      <c r="AY151" s="17" t="s">
        <v>120</v>
      </c>
      <c r="BE151" s="217">
        <f>IF(N151="základní",J151,0)</f>
        <v>0</v>
      </c>
      <c r="BF151" s="217">
        <f>IF(N151="snížená",J151,0)</f>
        <v>0</v>
      </c>
      <c r="BG151" s="217">
        <f>IF(N151="zákl. přenesená",J151,0)</f>
        <v>0</v>
      </c>
      <c r="BH151" s="217">
        <f>IF(N151="sníž. přenesená",J151,0)</f>
        <v>0</v>
      </c>
      <c r="BI151" s="217">
        <f>IF(N151="nulová",J151,0)</f>
        <v>0</v>
      </c>
      <c r="BJ151" s="17" t="s">
        <v>81</v>
      </c>
      <c r="BK151" s="217">
        <f>ROUND(I151*H151,2)</f>
        <v>0</v>
      </c>
      <c r="BL151" s="17" t="s">
        <v>127</v>
      </c>
      <c r="BM151" s="216" t="s">
        <v>163</v>
      </c>
    </row>
    <row r="152" spans="1:65" s="2" customFormat="1" ht="24.2" customHeight="1">
      <c r="A152" s="34"/>
      <c r="B152" s="35"/>
      <c r="C152" s="204" t="s">
        <v>164</v>
      </c>
      <c r="D152" s="204" t="s">
        <v>123</v>
      </c>
      <c r="E152" s="205" t="s">
        <v>165</v>
      </c>
      <c r="F152" s="206" t="s">
        <v>166</v>
      </c>
      <c r="G152" s="207" t="s">
        <v>144</v>
      </c>
      <c r="H152" s="208">
        <v>82.71</v>
      </c>
      <c r="I152" s="209"/>
      <c r="J152" s="210">
        <f>ROUND(I152*H152,2)</f>
        <v>0</v>
      </c>
      <c r="K152" s="211"/>
      <c r="L152" s="39"/>
      <c r="M152" s="212" t="s">
        <v>1</v>
      </c>
      <c r="N152" s="213" t="s">
        <v>38</v>
      </c>
      <c r="O152" s="71"/>
      <c r="P152" s="214">
        <f>O152*H152</f>
        <v>0</v>
      </c>
      <c r="Q152" s="214">
        <v>0</v>
      </c>
      <c r="R152" s="214">
        <f>Q152*H152</f>
        <v>0</v>
      </c>
      <c r="S152" s="214">
        <v>0</v>
      </c>
      <c r="T152" s="215">
        <f>S152*H152</f>
        <v>0</v>
      </c>
      <c r="U152" s="34"/>
      <c r="V152" s="34"/>
      <c r="W152" s="34"/>
      <c r="X152" s="34"/>
      <c r="Y152" s="34"/>
      <c r="Z152" s="34"/>
      <c r="AA152" s="34"/>
      <c r="AB152" s="34"/>
      <c r="AC152" s="34"/>
      <c r="AD152" s="34"/>
      <c r="AE152" s="34"/>
      <c r="AR152" s="216" t="s">
        <v>127</v>
      </c>
      <c r="AT152" s="216" t="s">
        <v>123</v>
      </c>
      <c r="AU152" s="216" t="s">
        <v>83</v>
      </c>
      <c r="AY152" s="17" t="s">
        <v>120</v>
      </c>
      <c r="BE152" s="217">
        <f>IF(N152="základní",J152,0)</f>
        <v>0</v>
      </c>
      <c r="BF152" s="217">
        <f>IF(N152="snížená",J152,0)</f>
        <v>0</v>
      </c>
      <c r="BG152" s="217">
        <f>IF(N152="zákl. přenesená",J152,0)</f>
        <v>0</v>
      </c>
      <c r="BH152" s="217">
        <f>IF(N152="sníž. přenesená",J152,0)</f>
        <v>0</v>
      </c>
      <c r="BI152" s="217">
        <f>IF(N152="nulová",J152,0)</f>
        <v>0</v>
      </c>
      <c r="BJ152" s="17" t="s">
        <v>81</v>
      </c>
      <c r="BK152" s="217">
        <f>ROUND(I152*H152,2)</f>
        <v>0</v>
      </c>
      <c r="BL152" s="17" t="s">
        <v>127</v>
      </c>
      <c r="BM152" s="216" t="s">
        <v>167</v>
      </c>
    </row>
    <row r="153" spans="1:65" s="14" customFormat="1" ht="11.25">
      <c r="B153" s="229"/>
      <c r="C153" s="230"/>
      <c r="D153" s="220" t="s">
        <v>129</v>
      </c>
      <c r="E153" s="231" t="s">
        <v>1</v>
      </c>
      <c r="F153" s="232" t="s">
        <v>168</v>
      </c>
      <c r="G153" s="230"/>
      <c r="H153" s="233">
        <v>82.71</v>
      </c>
      <c r="I153" s="234"/>
      <c r="J153" s="230"/>
      <c r="K153" s="230"/>
      <c r="L153" s="235"/>
      <c r="M153" s="236"/>
      <c r="N153" s="237"/>
      <c r="O153" s="237"/>
      <c r="P153" s="237"/>
      <c r="Q153" s="237"/>
      <c r="R153" s="237"/>
      <c r="S153" s="237"/>
      <c r="T153" s="238"/>
      <c r="AT153" s="239" t="s">
        <v>129</v>
      </c>
      <c r="AU153" s="239" t="s">
        <v>83</v>
      </c>
      <c r="AV153" s="14" t="s">
        <v>83</v>
      </c>
      <c r="AW153" s="14" t="s">
        <v>30</v>
      </c>
      <c r="AX153" s="14" t="s">
        <v>73</v>
      </c>
      <c r="AY153" s="239" t="s">
        <v>120</v>
      </c>
    </row>
    <row r="154" spans="1:65" s="15" customFormat="1" ht="11.25">
      <c r="B154" s="240"/>
      <c r="C154" s="241"/>
      <c r="D154" s="220" t="s">
        <v>129</v>
      </c>
      <c r="E154" s="242" t="s">
        <v>1</v>
      </c>
      <c r="F154" s="243" t="s">
        <v>132</v>
      </c>
      <c r="G154" s="241"/>
      <c r="H154" s="244">
        <v>82.71</v>
      </c>
      <c r="I154" s="245"/>
      <c r="J154" s="241"/>
      <c r="K154" s="241"/>
      <c r="L154" s="246"/>
      <c r="M154" s="247"/>
      <c r="N154" s="248"/>
      <c r="O154" s="248"/>
      <c r="P154" s="248"/>
      <c r="Q154" s="248"/>
      <c r="R154" s="248"/>
      <c r="S154" s="248"/>
      <c r="T154" s="249"/>
      <c r="AT154" s="250" t="s">
        <v>129</v>
      </c>
      <c r="AU154" s="250" t="s">
        <v>83</v>
      </c>
      <c r="AV154" s="15" t="s">
        <v>127</v>
      </c>
      <c r="AW154" s="15" t="s">
        <v>30</v>
      </c>
      <c r="AX154" s="15" t="s">
        <v>81</v>
      </c>
      <c r="AY154" s="250" t="s">
        <v>120</v>
      </c>
    </row>
    <row r="155" spans="1:65" s="2" customFormat="1" ht="24.2" customHeight="1">
      <c r="A155" s="34"/>
      <c r="B155" s="35"/>
      <c r="C155" s="204" t="s">
        <v>169</v>
      </c>
      <c r="D155" s="204" t="s">
        <v>123</v>
      </c>
      <c r="E155" s="205" t="s">
        <v>170</v>
      </c>
      <c r="F155" s="206" t="s">
        <v>171</v>
      </c>
      <c r="G155" s="207" t="s">
        <v>144</v>
      </c>
      <c r="H155" s="208">
        <v>82.71</v>
      </c>
      <c r="I155" s="209"/>
      <c r="J155" s="210">
        <f>ROUND(I155*H155,2)</f>
        <v>0</v>
      </c>
      <c r="K155" s="211"/>
      <c r="L155" s="39"/>
      <c r="M155" s="212" t="s">
        <v>1</v>
      </c>
      <c r="N155" s="213" t="s">
        <v>38</v>
      </c>
      <c r="O155" s="71"/>
      <c r="P155" s="214">
        <f>O155*H155</f>
        <v>0</v>
      </c>
      <c r="Q155" s="214">
        <v>0</v>
      </c>
      <c r="R155" s="214">
        <f>Q155*H155</f>
        <v>0</v>
      </c>
      <c r="S155" s="214">
        <v>0</v>
      </c>
      <c r="T155" s="215">
        <f>S155*H155</f>
        <v>0</v>
      </c>
      <c r="U155" s="34"/>
      <c r="V155" s="34"/>
      <c r="W155" s="34"/>
      <c r="X155" s="34"/>
      <c r="Y155" s="34"/>
      <c r="Z155" s="34"/>
      <c r="AA155" s="34"/>
      <c r="AB155" s="34"/>
      <c r="AC155" s="34"/>
      <c r="AD155" s="34"/>
      <c r="AE155" s="34"/>
      <c r="AR155" s="216" t="s">
        <v>127</v>
      </c>
      <c r="AT155" s="216" t="s">
        <v>123</v>
      </c>
      <c r="AU155" s="216" t="s">
        <v>83</v>
      </c>
      <c r="AY155" s="17" t="s">
        <v>120</v>
      </c>
      <c r="BE155" s="217">
        <f>IF(N155="základní",J155,0)</f>
        <v>0</v>
      </c>
      <c r="BF155" s="217">
        <f>IF(N155="snížená",J155,0)</f>
        <v>0</v>
      </c>
      <c r="BG155" s="217">
        <f>IF(N155="zákl. přenesená",J155,0)</f>
        <v>0</v>
      </c>
      <c r="BH155" s="217">
        <f>IF(N155="sníž. přenesená",J155,0)</f>
        <v>0</v>
      </c>
      <c r="BI155" s="217">
        <f>IF(N155="nulová",J155,0)</f>
        <v>0</v>
      </c>
      <c r="BJ155" s="17" t="s">
        <v>81</v>
      </c>
      <c r="BK155" s="217">
        <f>ROUND(I155*H155,2)</f>
        <v>0</v>
      </c>
      <c r="BL155" s="17" t="s">
        <v>127</v>
      </c>
      <c r="BM155" s="216" t="s">
        <v>172</v>
      </c>
    </row>
    <row r="156" spans="1:65" s="2" customFormat="1" ht="24.2" customHeight="1">
      <c r="A156" s="34"/>
      <c r="B156" s="35"/>
      <c r="C156" s="204" t="s">
        <v>173</v>
      </c>
      <c r="D156" s="204" t="s">
        <v>123</v>
      </c>
      <c r="E156" s="205" t="s">
        <v>174</v>
      </c>
      <c r="F156" s="206" t="s">
        <v>175</v>
      </c>
      <c r="G156" s="207" t="s">
        <v>144</v>
      </c>
      <c r="H156" s="208">
        <v>992.52</v>
      </c>
      <c r="I156" s="209"/>
      <c r="J156" s="210">
        <f>ROUND(I156*H156,2)</f>
        <v>0</v>
      </c>
      <c r="K156" s="211"/>
      <c r="L156" s="39"/>
      <c r="M156" s="212" t="s">
        <v>1</v>
      </c>
      <c r="N156" s="213" t="s">
        <v>38</v>
      </c>
      <c r="O156" s="71"/>
      <c r="P156" s="214">
        <f>O156*H156</f>
        <v>0</v>
      </c>
      <c r="Q156" s="214">
        <v>0</v>
      </c>
      <c r="R156" s="214">
        <f>Q156*H156</f>
        <v>0</v>
      </c>
      <c r="S156" s="214">
        <v>0</v>
      </c>
      <c r="T156" s="215">
        <f>S156*H156</f>
        <v>0</v>
      </c>
      <c r="U156" s="34"/>
      <c r="V156" s="34"/>
      <c r="W156" s="34"/>
      <c r="X156" s="34"/>
      <c r="Y156" s="34"/>
      <c r="Z156" s="34"/>
      <c r="AA156" s="34"/>
      <c r="AB156" s="34"/>
      <c r="AC156" s="34"/>
      <c r="AD156" s="34"/>
      <c r="AE156" s="34"/>
      <c r="AR156" s="216" t="s">
        <v>127</v>
      </c>
      <c r="AT156" s="216" t="s">
        <v>123</v>
      </c>
      <c r="AU156" s="216" t="s">
        <v>83</v>
      </c>
      <c r="AY156" s="17" t="s">
        <v>120</v>
      </c>
      <c r="BE156" s="217">
        <f>IF(N156="základní",J156,0)</f>
        <v>0</v>
      </c>
      <c r="BF156" s="217">
        <f>IF(N156="snížená",J156,0)</f>
        <v>0</v>
      </c>
      <c r="BG156" s="217">
        <f>IF(N156="zákl. přenesená",J156,0)</f>
        <v>0</v>
      </c>
      <c r="BH156" s="217">
        <f>IF(N156="sníž. přenesená",J156,0)</f>
        <v>0</v>
      </c>
      <c r="BI156" s="217">
        <f>IF(N156="nulová",J156,0)</f>
        <v>0</v>
      </c>
      <c r="BJ156" s="17" t="s">
        <v>81</v>
      </c>
      <c r="BK156" s="217">
        <f>ROUND(I156*H156,2)</f>
        <v>0</v>
      </c>
      <c r="BL156" s="17" t="s">
        <v>127</v>
      </c>
      <c r="BM156" s="216" t="s">
        <v>176</v>
      </c>
    </row>
    <row r="157" spans="1:65" s="13" customFormat="1" ht="11.25">
      <c r="B157" s="218"/>
      <c r="C157" s="219"/>
      <c r="D157" s="220" t="s">
        <v>129</v>
      </c>
      <c r="E157" s="221" t="s">
        <v>1</v>
      </c>
      <c r="F157" s="222" t="s">
        <v>177</v>
      </c>
      <c r="G157" s="219"/>
      <c r="H157" s="221" t="s">
        <v>1</v>
      </c>
      <c r="I157" s="223"/>
      <c r="J157" s="219"/>
      <c r="K157" s="219"/>
      <c r="L157" s="224"/>
      <c r="M157" s="225"/>
      <c r="N157" s="226"/>
      <c r="O157" s="226"/>
      <c r="P157" s="226"/>
      <c r="Q157" s="226"/>
      <c r="R157" s="226"/>
      <c r="S157" s="226"/>
      <c r="T157" s="227"/>
      <c r="AT157" s="228" t="s">
        <v>129</v>
      </c>
      <c r="AU157" s="228" t="s">
        <v>83</v>
      </c>
      <c r="AV157" s="13" t="s">
        <v>81</v>
      </c>
      <c r="AW157" s="13" t="s">
        <v>30</v>
      </c>
      <c r="AX157" s="13" t="s">
        <v>73</v>
      </c>
      <c r="AY157" s="228" t="s">
        <v>120</v>
      </c>
    </row>
    <row r="158" spans="1:65" s="14" customFormat="1" ht="11.25">
      <c r="B158" s="229"/>
      <c r="C158" s="230"/>
      <c r="D158" s="220" t="s">
        <v>129</v>
      </c>
      <c r="E158" s="231" t="s">
        <v>1</v>
      </c>
      <c r="F158" s="232" t="s">
        <v>178</v>
      </c>
      <c r="G158" s="230"/>
      <c r="H158" s="233">
        <v>992.52</v>
      </c>
      <c r="I158" s="234"/>
      <c r="J158" s="230"/>
      <c r="K158" s="230"/>
      <c r="L158" s="235"/>
      <c r="M158" s="236"/>
      <c r="N158" s="237"/>
      <c r="O158" s="237"/>
      <c r="P158" s="237"/>
      <c r="Q158" s="237"/>
      <c r="R158" s="237"/>
      <c r="S158" s="237"/>
      <c r="T158" s="238"/>
      <c r="AT158" s="239" t="s">
        <v>129</v>
      </c>
      <c r="AU158" s="239" t="s">
        <v>83</v>
      </c>
      <c r="AV158" s="14" t="s">
        <v>83</v>
      </c>
      <c r="AW158" s="14" t="s">
        <v>30</v>
      </c>
      <c r="AX158" s="14" t="s">
        <v>73</v>
      </c>
      <c r="AY158" s="239" t="s">
        <v>120</v>
      </c>
    </row>
    <row r="159" spans="1:65" s="15" customFormat="1" ht="11.25">
      <c r="B159" s="240"/>
      <c r="C159" s="241"/>
      <c r="D159" s="220" t="s">
        <v>129</v>
      </c>
      <c r="E159" s="242" t="s">
        <v>1</v>
      </c>
      <c r="F159" s="243" t="s">
        <v>132</v>
      </c>
      <c r="G159" s="241"/>
      <c r="H159" s="244">
        <v>992.52</v>
      </c>
      <c r="I159" s="245"/>
      <c r="J159" s="241"/>
      <c r="K159" s="241"/>
      <c r="L159" s="246"/>
      <c r="M159" s="247"/>
      <c r="N159" s="248"/>
      <c r="O159" s="248"/>
      <c r="P159" s="248"/>
      <c r="Q159" s="248"/>
      <c r="R159" s="248"/>
      <c r="S159" s="248"/>
      <c r="T159" s="249"/>
      <c r="AT159" s="250" t="s">
        <v>129</v>
      </c>
      <c r="AU159" s="250" t="s">
        <v>83</v>
      </c>
      <c r="AV159" s="15" t="s">
        <v>127</v>
      </c>
      <c r="AW159" s="15" t="s">
        <v>30</v>
      </c>
      <c r="AX159" s="15" t="s">
        <v>81</v>
      </c>
      <c r="AY159" s="250" t="s">
        <v>120</v>
      </c>
    </row>
    <row r="160" spans="1:65" s="2" customFormat="1" ht="24.2" customHeight="1">
      <c r="A160" s="34"/>
      <c r="B160" s="35"/>
      <c r="C160" s="204" t="s">
        <v>179</v>
      </c>
      <c r="D160" s="204" t="s">
        <v>123</v>
      </c>
      <c r="E160" s="205" t="s">
        <v>180</v>
      </c>
      <c r="F160" s="206" t="s">
        <v>181</v>
      </c>
      <c r="G160" s="207" t="s">
        <v>144</v>
      </c>
      <c r="H160" s="208">
        <v>29.97</v>
      </c>
      <c r="I160" s="209"/>
      <c r="J160" s="210">
        <f>ROUND(I160*H160,2)</f>
        <v>0</v>
      </c>
      <c r="K160" s="211"/>
      <c r="L160" s="39"/>
      <c r="M160" s="212" t="s">
        <v>1</v>
      </c>
      <c r="N160" s="213" t="s">
        <v>38</v>
      </c>
      <c r="O160" s="71"/>
      <c r="P160" s="214">
        <f>O160*H160</f>
        <v>0</v>
      </c>
      <c r="Q160" s="214">
        <v>0</v>
      </c>
      <c r="R160" s="214">
        <f>Q160*H160</f>
        <v>0</v>
      </c>
      <c r="S160" s="214">
        <v>0</v>
      </c>
      <c r="T160" s="215">
        <f>S160*H160</f>
        <v>0</v>
      </c>
      <c r="U160" s="34"/>
      <c r="V160" s="34"/>
      <c r="W160" s="34"/>
      <c r="X160" s="34"/>
      <c r="Y160" s="34"/>
      <c r="Z160" s="34"/>
      <c r="AA160" s="34"/>
      <c r="AB160" s="34"/>
      <c r="AC160" s="34"/>
      <c r="AD160" s="34"/>
      <c r="AE160" s="34"/>
      <c r="AR160" s="216" t="s">
        <v>127</v>
      </c>
      <c r="AT160" s="216" t="s">
        <v>123</v>
      </c>
      <c r="AU160" s="216" t="s">
        <v>83</v>
      </c>
      <c r="AY160" s="17" t="s">
        <v>120</v>
      </c>
      <c r="BE160" s="217">
        <f>IF(N160="základní",J160,0)</f>
        <v>0</v>
      </c>
      <c r="BF160" s="217">
        <f>IF(N160="snížená",J160,0)</f>
        <v>0</v>
      </c>
      <c r="BG160" s="217">
        <f>IF(N160="zákl. přenesená",J160,0)</f>
        <v>0</v>
      </c>
      <c r="BH160" s="217">
        <f>IF(N160="sníž. přenesená",J160,0)</f>
        <v>0</v>
      </c>
      <c r="BI160" s="217">
        <f>IF(N160="nulová",J160,0)</f>
        <v>0</v>
      </c>
      <c r="BJ160" s="17" t="s">
        <v>81</v>
      </c>
      <c r="BK160" s="217">
        <f>ROUND(I160*H160,2)</f>
        <v>0</v>
      </c>
      <c r="BL160" s="17" t="s">
        <v>127</v>
      </c>
      <c r="BM160" s="216" t="s">
        <v>182</v>
      </c>
    </row>
    <row r="161" spans="1:65" s="13" customFormat="1" ht="11.25">
      <c r="B161" s="218"/>
      <c r="C161" s="219"/>
      <c r="D161" s="220" t="s">
        <v>129</v>
      </c>
      <c r="E161" s="221" t="s">
        <v>1</v>
      </c>
      <c r="F161" s="222" t="s">
        <v>183</v>
      </c>
      <c r="G161" s="219"/>
      <c r="H161" s="221" t="s">
        <v>1</v>
      </c>
      <c r="I161" s="223"/>
      <c r="J161" s="219"/>
      <c r="K161" s="219"/>
      <c r="L161" s="224"/>
      <c r="M161" s="225"/>
      <c r="N161" s="226"/>
      <c r="O161" s="226"/>
      <c r="P161" s="226"/>
      <c r="Q161" s="226"/>
      <c r="R161" s="226"/>
      <c r="S161" s="226"/>
      <c r="T161" s="227"/>
      <c r="AT161" s="228" t="s">
        <v>129</v>
      </c>
      <c r="AU161" s="228" t="s">
        <v>83</v>
      </c>
      <c r="AV161" s="13" t="s">
        <v>81</v>
      </c>
      <c r="AW161" s="13" t="s">
        <v>30</v>
      </c>
      <c r="AX161" s="13" t="s">
        <v>73</v>
      </c>
      <c r="AY161" s="228" t="s">
        <v>120</v>
      </c>
    </row>
    <row r="162" spans="1:65" s="14" customFormat="1" ht="11.25">
      <c r="B162" s="229"/>
      <c r="C162" s="230"/>
      <c r="D162" s="220" t="s">
        <v>129</v>
      </c>
      <c r="E162" s="231" t="s">
        <v>1</v>
      </c>
      <c r="F162" s="232" t="s">
        <v>184</v>
      </c>
      <c r="G162" s="230"/>
      <c r="H162" s="233">
        <v>29.97</v>
      </c>
      <c r="I162" s="234"/>
      <c r="J162" s="230"/>
      <c r="K162" s="230"/>
      <c r="L162" s="235"/>
      <c r="M162" s="236"/>
      <c r="N162" s="237"/>
      <c r="O162" s="237"/>
      <c r="P162" s="237"/>
      <c r="Q162" s="237"/>
      <c r="R162" s="237"/>
      <c r="S162" s="237"/>
      <c r="T162" s="238"/>
      <c r="AT162" s="239" t="s">
        <v>129</v>
      </c>
      <c r="AU162" s="239" t="s">
        <v>83</v>
      </c>
      <c r="AV162" s="14" t="s">
        <v>83</v>
      </c>
      <c r="AW162" s="14" t="s">
        <v>30</v>
      </c>
      <c r="AX162" s="14" t="s">
        <v>73</v>
      </c>
      <c r="AY162" s="239" t="s">
        <v>120</v>
      </c>
    </row>
    <row r="163" spans="1:65" s="15" customFormat="1" ht="11.25">
      <c r="B163" s="240"/>
      <c r="C163" s="241"/>
      <c r="D163" s="220" t="s">
        <v>129</v>
      </c>
      <c r="E163" s="242" t="s">
        <v>1</v>
      </c>
      <c r="F163" s="243" t="s">
        <v>132</v>
      </c>
      <c r="G163" s="241"/>
      <c r="H163" s="244">
        <v>29.97</v>
      </c>
      <c r="I163" s="245"/>
      <c r="J163" s="241"/>
      <c r="K163" s="241"/>
      <c r="L163" s="246"/>
      <c r="M163" s="247"/>
      <c r="N163" s="248"/>
      <c r="O163" s="248"/>
      <c r="P163" s="248"/>
      <c r="Q163" s="248"/>
      <c r="R163" s="248"/>
      <c r="S163" s="248"/>
      <c r="T163" s="249"/>
      <c r="AT163" s="250" t="s">
        <v>129</v>
      </c>
      <c r="AU163" s="250" t="s">
        <v>83</v>
      </c>
      <c r="AV163" s="15" t="s">
        <v>127</v>
      </c>
      <c r="AW163" s="15" t="s">
        <v>30</v>
      </c>
      <c r="AX163" s="15" t="s">
        <v>81</v>
      </c>
      <c r="AY163" s="250" t="s">
        <v>120</v>
      </c>
    </row>
    <row r="164" spans="1:65" s="2" customFormat="1" ht="14.45" customHeight="1">
      <c r="A164" s="34"/>
      <c r="B164" s="35"/>
      <c r="C164" s="251" t="s">
        <v>185</v>
      </c>
      <c r="D164" s="251" t="s">
        <v>186</v>
      </c>
      <c r="E164" s="252" t="s">
        <v>187</v>
      </c>
      <c r="F164" s="253" t="s">
        <v>188</v>
      </c>
      <c r="G164" s="254" t="s">
        <v>189</v>
      </c>
      <c r="H164" s="255">
        <v>68.494</v>
      </c>
      <c r="I164" s="256"/>
      <c r="J164" s="257">
        <f>ROUND(I164*H164,2)</f>
        <v>0</v>
      </c>
      <c r="K164" s="258"/>
      <c r="L164" s="259"/>
      <c r="M164" s="260" t="s">
        <v>1</v>
      </c>
      <c r="N164" s="261" t="s">
        <v>38</v>
      </c>
      <c r="O164" s="71"/>
      <c r="P164" s="214">
        <f>O164*H164</f>
        <v>0</v>
      </c>
      <c r="Q164" s="214">
        <v>1</v>
      </c>
      <c r="R164" s="214">
        <f>Q164*H164</f>
        <v>68.494</v>
      </c>
      <c r="S164" s="214">
        <v>0</v>
      </c>
      <c r="T164" s="215">
        <f>S164*H164</f>
        <v>0</v>
      </c>
      <c r="U164" s="34"/>
      <c r="V164" s="34"/>
      <c r="W164" s="34"/>
      <c r="X164" s="34"/>
      <c r="Y164" s="34"/>
      <c r="Z164" s="34"/>
      <c r="AA164" s="34"/>
      <c r="AB164" s="34"/>
      <c r="AC164" s="34"/>
      <c r="AD164" s="34"/>
      <c r="AE164" s="34"/>
      <c r="AR164" s="216" t="s">
        <v>122</v>
      </c>
      <c r="AT164" s="216" t="s">
        <v>186</v>
      </c>
      <c r="AU164" s="216" t="s">
        <v>83</v>
      </c>
      <c r="AY164" s="17" t="s">
        <v>120</v>
      </c>
      <c r="BE164" s="217">
        <f>IF(N164="základní",J164,0)</f>
        <v>0</v>
      </c>
      <c r="BF164" s="217">
        <f>IF(N164="snížená",J164,0)</f>
        <v>0</v>
      </c>
      <c r="BG164" s="217">
        <f>IF(N164="zákl. přenesená",J164,0)</f>
        <v>0</v>
      </c>
      <c r="BH164" s="217">
        <f>IF(N164="sníž. přenesená",J164,0)</f>
        <v>0</v>
      </c>
      <c r="BI164" s="217">
        <f>IF(N164="nulová",J164,0)</f>
        <v>0</v>
      </c>
      <c r="BJ164" s="17" t="s">
        <v>81</v>
      </c>
      <c r="BK164" s="217">
        <f>ROUND(I164*H164,2)</f>
        <v>0</v>
      </c>
      <c r="BL164" s="17" t="s">
        <v>127</v>
      </c>
      <c r="BM164" s="216" t="s">
        <v>190</v>
      </c>
    </row>
    <row r="165" spans="1:65" s="13" customFormat="1" ht="11.25">
      <c r="B165" s="218"/>
      <c r="C165" s="219"/>
      <c r="D165" s="220" t="s">
        <v>129</v>
      </c>
      <c r="E165" s="221" t="s">
        <v>1</v>
      </c>
      <c r="F165" s="222" t="s">
        <v>191</v>
      </c>
      <c r="G165" s="219"/>
      <c r="H165" s="221" t="s">
        <v>1</v>
      </c>
      <c r="I165" s="223"/>
      <c r="J165" s="219"/>
      <c r="K165" s="219"/>
      <c r="L165" s="224"/>
      <c r="M165" s="225"/>
      <c r="N165" s="226"/>
      <c r="O165" s="226"/>
      <c r="P165" s="226"/>
      <c r="Q165" s="226"/>
      <c r="R165" s="226"/>
      <c r="S165" s="226"/>
      <c r="T165" s="227"/>
      <c r="AT165" s="228" t="s">
        <v>129</v>
      </c>
      <c r="AU165" s="228" t="s">
        <v>83</v>
      </c>
      <c r="AV165" s="13" t="s">
        <v>81</v>
      </c>
      <c r="AW165" s="13" t="s">
        <v>30</v>
      </c>
      <c r="AX165" s="13" t="s">
        <v>73</v>
      </c>
      <c r="AY165" s="228" t="s">
        <v>120</v>
      </c>
    </row>
    <row r="166" spans="1:65" s="13" customFormat="1" ht="11.25">
      <c r="B166" s="218"/>
      <c r="C166" s="219"/>
      <c r="D166" s="220" t="s">
        <v>129</v>
      </c>
      <c r="E166" s="221" t="s">
        <v>1</v>
      </c>
      <c r="F166" s="222" t="s">
        <v>192</v>
      </c>
      <c r="G166" s="219"/>
      <c r="H166" s="221" t="s">
        <v>1</v>
      </c>
      <c r="I166" s="223"/>
      <c r="J166" s="219"/>
      <c r="K166" s="219"/>
      <c r="L166" s="224"/>
      <c r="M166" s="225"/>
      <c r="N166" s="226"/>
      <c r="O166" s="226"/>
      <c r="P166" s="226"/>
      <c r="Q166" s="226"/>
      <c r="R166" s="226"/>
      <c r="S166" s="226"/>
      <c r="T166" s="227"/>
      <c r="AT166" s="228" t="s">
        <v>129</v>
      </c>
      <c r="AU166" s="228" t="s">
        <v>83</v>
      </c>
      <c r="AV166" s="13" t="s">
        <v>81</v>
      </c>
      <c r="AW166" s="13" t="s">
        <v>30</v>
      </c>
      <c r="AX166" s="13" t="s">
        <v>73</v>
      </c>
      <c r="AY166" s="228" t="s">
        <v>120</v>
      </c>
    </row>
    <row r="167" spans="1:65" s="14" customFormat="1" ht="11.25">
      <c r="B167" s="229"/>
      <c r="C167" s="230"/>
      <c r="D167" s="220" t="s">
        <v>129</v>
      </c>
      <c r="E167" s="231" t="s">
        <v>1</v>
      </c>
      <c r="F167" s="232" t="s">
        <v>193</v>
      </c>
      <c r="G167" s="230"/>
      <c r="H167" s="233">
        <v>38.494</v>
      </c>
      <c r="I167" s="234"/>
      <c r="J167" s="230"/>
      <c r="K167" s="230"/>
      <c r="L167" s="235"/>
      <c r="M167" s="236"/>
      <c r="N167" s="237"/>
      <c r="O167" s="237"/>
      <c r="P167" s="237"/>
      <c r="Q167" s="237"/>
      <c r="R167" s="237"/>
      <c r="S167" s="237"/>
      <c r="T167" s="238"/>
      <c r="AT167" s="239" t="s">
        <v>129</v>
      </c>
      <c r="AU167" s="239" t="s">
        <v>83</v>
      </c>
      <c r="AV167" s="14" t="s">
        <v>83</v>
      </c>
      <c r="AW167" s="14" t="s">
        <v>30</v>
      </c>
      <c r="AX167" s="14" t="s">
        <v>73</v>
      </c>
      <c r="AY167" s="239" t="s">
        <v>120</v>
      </c>
    </row>
    <row r="168" spans="1:65" s="13" customFormat="1" ht="11.25">
      <c r="B168" s="218"/>
      <c r="C168" s="219"/>
      <c r="D168" s="220" t="s">
        <v>129</v>
      </c>
      <c r="E168" s="221" t="s">
        <v>1</v>
      </c>
      <c r="F168" s="222" t="s">
        <v>194</v>
      </c>
      <c r="G168" s="219"/>
      <c r="H168" s="221" t="s">
        <v>1</v>
      </c>
      <c r="I168" s="223"/>
      <c r="J168" s="219"/>
      <c r="K168" s="219"/>
      <c r="L168" s="224"/>
      <c r="M168" s="225"/>
      <c r="N168" s="226"/>
      <c r="O168" s="226"/>
      <c r="P168" s="226"/>
      <c r="Q168" s="226"/>
      <c r="R168" s="226"/>
      <c r="S168" s="226"/>
      <c r="T168" s="227"/>
      <c r="AT168" s="228" t="s">
        <v>129</v>
      </c>
      <c r="AU168" s="228" t="s">
        <v>83</v>
      </c>
      <c r="AV168" s="13" t="s">
        <v>81</v>
      </c>
      <c r="AW168" s="13" t="s">
        <v>30</v>
      </c>
      <c r="AX168" s="13" t="s">
        <v>73</v>
      </c>
      <c r="AY168" s="228" t="s">
        <v>120</v>
      </c>
    </row>
    <row r="169" spans="1:65" s="14" customFormat="1" ht="11.25">
      <c r="B169" s="229"/>
      <c r="C169" s="230"/>
      <c r="D169" s="220" t="s">
        <v>129</v>
      </c>
      <c r="E169" s="231" t="s">
        <v>1</v>
      </c>
      <c r="F169" s="232" t="s">
        <v>195</v>
      </c>
      <c r="G169" s="230"/>
      <c r="H169" s="233">
        <v>30</v>
      </c>
      <c r="I169" s="234"/>
      <c r="J169" s="230"/>
      <c r="K169" s="230"/>
      <c r="L169" s="235"/>
      <c r="M169" s="236"/>
      <c r="N169" s="237"/>
      <c r="O169" s="237"/>
      <c r="P169" s="237"/>
      <c r="Q169" s="237"/>
      <c r="R169" s="237"/>
      <c r="S169" s="237"/>
      <c r="T169" s="238"/>
      <c r="AT169" s="239" t="s">
        <v>129</v>
      </c>
      <c r="AU169" s="239" t="s">
        <v>83</v>
      </c>
      <c r="AV169" s="14" t="s">
        <v>83</v>
      </c>
      <c r="AW169" s="14" t="s">
        <v>30</v>
      </c>
      <c r="AX169" s="14" t="s">
        <v>73</v>
      </c>
      <c r="AY169" s="239" t="s">
        <v>120</v>
      </c>
    </row>
    <row r="170" spans="1:65" s="15" customFormat="1" ht="11.25">
      <c r="B170" s="240"/>
      <c r="C170" s="241"/>
      <c r="D170" s="220" t="s">
        <v>129</v>
      </c>
      <c r="E170" s="242" t="s">
        <v>1</v>
      </c>
      <c r="F170" s="243" t="s">
        <v>132</v>
      </c>
      <c r="G170" s="241"/>
      <c r="H170" s="244">
        <v>68.494</v>
      </c>
      <c r="I170" s="245"/>
      <c r="J170" s="241"/>
      <c r="K170" s="241"/>
      <c r="L170" s="246"/>
      <c r="M170" s="247"/>
      <c r="N170" s="248"/>
      <c r="O170" s="248"/>
      <c r="P170" s="248"/>
      <c r="Q170" s="248"/>
      <c r="R170" s="248"/>
      <c r="S170" s="248"/>
      <c r="T170" s="249"/>
      <c r="AT170" s="250" t="s">
        <v>129</v>
      </c>
      <c r="AU170" s="250" t="s">
        <v>83</v>
      </c>
      <c r="AV170" s="15" t="s">
        <v>127</v>
      </c>
      <c r="AW170" s="15" t="s">
        <v>30</v>
      </c>
      <c r="AX170" s="15" t="s">
        <v>81</v>
      </c>
      <c r="AY170" s="250" t="s">
        <v>120</v>
      </c>
    </row>
    <row r="171" spans="1:65" s="2" customFormat="1" ht="14.45" customHeight="1">
      <c r="A171" s="34"/>
      <c r="B171" s="35"/>
      <c r="C171" s="204" t="s">
        <v>196</v>
      </c>
      <c r="D171" s="204" t="s">
        <v>123</v>
      </c>
      <c r="E171" s="205" t="s">
        <v>197</v>
      </c>
      <c r="F171" s="206" t="s">
        <v>198</v>
      </c>
      <c r="G171" s="207" t="s">
        <v>144</v>
      </c>
      <c r="H171" s="208">
        <v>82.71</v>
      </c>
      <c r="I171" s="209"/>
      <c r="J171" s="210">
        <f>ROUND(I171*H171,2)</f>
        <v>0</v>
      </c>
      <c r="K171" s="211"/>
      <c r="L171" s="39"/>
      <c r="M171" s="212" t="s">
        <v>1</v>
      </c>
      <c r="N171" s="213" t="s">
        <v>38</v>
      </c>
      <c r="O171" s="71"/>
      <c r="P171" s="214">
        <f>O171*H171</f>
        <v>0</v>
      </c>
      <c r="Q171" s="214">
        <v>0</v>
      </c>
      <c r="R171" s="214">
        <f>Q171*H171</f>
        <v>0</v>
      </c>
      <c r="S171" s="214">
        <v>0</v>
      </c>
      <c r="T171" s="215">
        <f>S171*H171</f>
        <v>0</v>
      </c>
      <c r="U171" s="34"/>
      <c r="V171" s="34"/>
      <c r="W171" s="34"/>
      <c r="X171" s="34"/>
      <c r="Y171" s="34"/>
      <c r="Z171" s="34"/>
      <c r="AA171" s="34"/>
      <c r="AB171" s="34"/>
      <c r="AC171" s="34"/>
      <c r="AD171" s="34"/>
      <c r="AE171" s="34"/>
      <c r="AR171" s="216" t="s">
        <v>127</v>
      </c>
      <c r="AT171" s="216" t="s">
        <v>123</v>
      </c>
      <c r="AU171" s="216" t="s">
        <v>83</v>
      </c>
      <c r="AY171" s="17" t="s">
        <v>120</v>
      </c>
      <c r="BE171" s="217">
        <f>IF(N171="základní",J171,0)</f>
        <v>0</v>
      </c>
      <c r="BF171" s="217">
        <f>IF(N171="snížená",J171,0)</f>
        <v>0</v>
      </c>
      <c r="BG171" s="217">
        <f>IF(N171="zákl. přenesená",J171,0)</f>
        <v>0</v>
      </c>
      <c r="BH171" s="217">
        <f>IF(N171="sníž. přenesená",J171,0)</f>
        <v>0</v>
      </c>
      <c r="BI171" s="217">
        <f>IF(N171="nulová",J171,0)</f>
        <v>0</v>
      </c>
      <c r="BJ171" s="17" t="s">
        <v>81</v>
      </c>
      <c r="BK171" s="217">
        <f>ROUND(I171*H171,2)</f>
        <v>0</v>
      </c>
      <c r="BL171" s="17" t="s">
        <v>127</v>
      </c>
      <c r="BM171" s="216" t="s">
        <v>199</v>
      </c>
    </row>
    <row r="172" spans="1:65" s="2" customFormat="1" ht="24.2" customHeight="1">
      <c r="A172" s="34"/>
      <c r="B172" s="35"/>
      <c r="C172" s="204" t="s">
        <v>200</v>
      </c>
      <c r="D172" s="204" t="s">
        <v>123</v>
      </c>
      <c r="E172" s="205" t="s">
        <v>201</v>
      </c>
      <c r="F172" s="206" t="s">
        <v>202</v>
      </c>
      <c r="G172" s="207" t="s">
        <v>189</v>
      </c>
      <c r="H172" s="208">
        <v>148.87799999999999</v>
      </c>
      <c r="I172" s="209"/>
      <c r="J172" s="210">
        <f>ROUND(I172*H172,2)</f>
        <v>0</v>
      </c>
      <c r="K172" s="211"/>
      <c r="L172" s="39"/>
      <c r="M172" s="212" t="s">
        <v>1</v>
      </c>
      <c r="N172" s="213" t="s">
        <v>38</v>
      </c>
      <c r="O172" s="71"/>
      <c r="P172" s="214">
        <f>O172*H172</f>
        <v>0</v>
      </c>
      <c r="Q172" s="214">
        <v>0</v>
      </c>
      <c r="R172" s="214">
        <f>Q172*H172</f>
        <v>0</v>
      </c>
      <c r="S172" s="214">
        <v>0</v>
      </c>
      <c r="T172" s="215">
        <f>S172*H172</f>
        <v>0</v>
      </c>
      <c r="U172" s="34"/>
      <c r="V172" s="34"/>
      <c r="W172" s="34"/>
      <c r="X172" s="34"/>
      <c r="Y172" s="34"/>
      <c r="Z172" s="34"/>
      <c r="AA172" s="34"/>
      <c r="AB172" s="34"/>
      <c r="AC172" s="34"/>
      <c r="AD172" s="34"/>
      <c r="AE172" s="34"/>
      <c r="AR172" s="216" t="s">
        <v>127</v>
      </c>
      <c r="AT172" s="216" t="s">
        <v>123</v>
      </c>
      <c r="AU172" s="216" t="s">
        <v>83</v>
      </c>
      <c r="AY172" s="17" t="s">
        <v>120</v>
      </c>
      <c r="BE172" s="217">
        <f>IF(N172="základní",J172,0)</f>
        <v>0</v>
      </c>
      <c r="BF172" s="217">
        <f>IF(N172="snížená",J172,0)</f>
        <v>0</v>
      </c>
      <c r="BG172" s="217">
        <f>IF(N172="zákl. přenesená",J172,0)</f>
        <v>0</v>
      </c>
      <c r="BH172" s="217">
        <f>IF(N172="sníž. přenesená",J172,0)</f>
        <v>0</v>
      </c>
      <c r="BI172" s="217">
        <f>IF(N172="nulová",J172,0)</f>
        <v>0</v>
      </c>
      <c r="BJ172" s="17" t="s">
        <v>81</v>
      </c>
      <c r="BK172" s="217">
        <f>ROUND(I172*H172,2)</f>
        <v>0</v>
      </c>
      <c r="BL172" s="17" t="s">
        <v>127</v>
      </c>
      <c r="BM172" s="216" t="s">
        <v>203</v>
      </c>
    </row>
    <row r="173" spans="1:65" s="13" customFormat="1" ht="11.25">
      <c r="B173" s="218"/>
      <c r="C173" s="219"/>
      <c r="D173" s="220" t="s">
        <v>129</v>
      </c>
      <c r="E173" s="221" t="s">
        <v>1</v>
      </c>
      <c r="F173" s="222" t="s">
        <v>204</v>
      </c>
      <c r="G173" s="219"/>
      <c r="H173" s="221" t="s">
        <v>1</v>
      </c>
      <c r="I173" s="223"/>
      <c r="J173" s="219"/>
      <c r="K173" s="219"/>
      <c r="L173" s="224"/>
      <c r="M173" s="225"/>
      <c r="N173" s="226"/>
      <c r="O173" s="226"/>
      <c r="P173" s="226"/>
      <c r="Q173" s="226"/>
      <c r="R173" s="226"/>
      <c r="S173" s="226"/>
      <c r="T173" s="227"/>
      <c r="AT173" s="228" t="s">
        <v>129</v>
      </c>
      <c r="AU173" s="228" t="s">
        <v>83</v>
      </c>
      <c r="AV173" s="13" t="s">
        <v>81</v>
      </c>
      <c r="AW173" s="13" t="s">
        <v>30</v>
      </c>
      <c r="AX173" s="13" t="s">
        <v>73</v>
      </c>
      <c r="AY173" s="228" t="s">
        <v>120</v>
      </c>
    </row>
    <row r="174" spans="1:65" s="14" customFormat="1" ht="11.25">
      <c r="B174" s="229"/>
      <c r="C174" s="230"/>
      <c r="D174" s="220" t="s">
        <v>129</v>
      </c>
      <c r="E174" s="231" t="s">
        <v>1</v>
      </c>
      <c r="F174" s="232" t="s">
        <v>205</v>
      </c>
      <c r="G174" s="230"/>
      <c r="H174" s="233">
        <v>148.87799999999999</v>
      </c>
      <c r="I174" s="234"/>
      <c r="J174" s="230"/>
      <c r="K174" s="230"/>
      <c r="L174" s="235"/>
      <c r="M174" s="236"/>
      <c r="N174" s="237"/>
      <c r="O174" s="237"/>
      <c r="P174" s="237"/>
      <c r="Q174" s="237"/>
      <c r="R174" s="237"/>
      <c r="S174" s="237"/>
      <c r="T174" s="238"/>
      <c r="AT174" s="239" t="s">
        <v>129</v>
      </c>
      <c r="AU174" s="239" t="s">
        <v>83</v>
      </c>
      <c r="AV174" s="14" t="s">
        <v>83</v>
      </c>
      <c r="AW174" s="14" t="s">
        <v>30</v>
      </c>
      <c r="AX174" s="14" t="s">
        <v>73</v>
      </c>
      <c r="AY174" s="239" t="s">
        <v>120</v>
      </c>
    </row>
    <row r="175" spans="1:65" s="15" customFormat="1" ht="11.25">
      <c r="B175" s="240"/>
      <c r="C175" s="241"/>
      <c r="D175" s="220" t="s">
        <v>129</v>
      </c>
      <c r="E175" s="242" t="s">
        <v>1</v>
      </c>
      <c r="F175" s="243" t="s">
        <v>132</v>
      </c>
      <c r="G175" s="241"/>
      <c r="H175" s="244">
        <v>148.87799999999999</v>
      </c>
      <c r="I175" s="245"/>
      <c r="J175" s="241"/>
      <c r="K175" s="241"/>
      <c r="L175" s="246"/>
      <c r="M175" s="247"/>
      <c r="N175" s="248"/>
      <c r="O175" s="248"/>
      <c r="P175" s="248"/>
      <c r="Q175" s="248"/>
      <c r="R175" s="248"/>
      <c r="S175" s="248"/>
      <c r="T175" s="249"/>
      <c r="AT175" s="250" t="s">
        <v>129</v>
      </c>
      <c r="AU175" s="250" t="s">
        <v>83</v>
      </c>
      <c r="AV175" s="15" t="s">
        <v>127</v>
      </c>
      <c r="AW175" s="15" t="s">
        <v>30</v>
      </c>
      <c r="AX175" s="15" t="s">
        <v>81</v>
      </c>
      <c r="AY175" s="250" t="s">
        <v>120</v>
      </c>
    </row>
    <row r="176" spans="1:65" s="2" customFormat="1" ht="24.2" customHeight="1">
      <c r="A176" s="34"/>
      <c r="B176" s="35"/>
      <c r="C176" s="204" t="s">
        <v>206</v>
      </c>
      <c r="D176" s="204" t="s">
        <v>123</v>
      </c>
      <c r="E176" s="205" t="s">
        <v>207</v>
      </c>
      <c r="F176" s="206" t="s">
        <v>208</v>
      </c>
      <c r="G176" s="207" t="s">
        <v>144</v>
      </c>
      <c r="H176" s="208">
        <v>15</v>
      </c>
      <c r="I176" s="209"/>
      <c r="J176" s="210">
        <f>ROUND(I176*H176,2)</f>
        <v>0</v>
      </c>
      <c r="K176" s="211"/>
      <c r="L176" s="39"/>
      <c r="M176" s="212" t="s">
        <v>1</v>
      </c>
      <c r="N176" s="213" t="s">
        <v>38</v>
      </c>
      <c r="O176" s="71"/>
      <c r="P176" s="214">
        <f>O176*H176</f>
        <v>0</v>
      </c>
      <c r="Q176" s="214">
        <v>0</v>
      </c>
      <c r="R176" s="214">
        <f>Q176*H176</f>
        <v>0</v>
      </c>
      <c r="S176" s="214">
        <v>0</v>
      </c>
      <c r="T176" s="215">
        <f>S176*H176</f>
        <v>0</v>
      </c>
      <c r="U176" s="34"/>
      <c r="V176" s="34"/>
      <c r="W176" s="34"/>
      <c r="X176" s="34"/>
      <c r="Y176" s="34"/>
      <c r="Z176" s="34"/>
      <c r="AA176" s="34"/>
      <c r="AB176" s="34"/>
      <c r="AC176" s="34"/>
      <c r="AD176" s="34"/>
      <c r="AE176" s="34"/>
      <c r="AR176" s="216" t="s">
        <v>127</v>
      </c>
      <c r="AT176" s="216" t="s">
        <v>123</v>
      </c>
      <c r="AU176" s="216" t="s">
        <v>83</v>
      </c>
      <c r="AY176" s="17" t="s">
        <v>120</v>
      </c>
      <c r="BE176" s="217">
        <f>IF(N176="základní",J176,0)</f>
        <v>0</v>
      </c>
      <c r="BF176" s="217">
        <f>IF(N176="snížená",J176,0)</f>
        <v>0</v>
      </c>
      <c r="BG176" s="217">
        <f>IF(N176="zákl. přenesená",J176,0)</f>
        <v>0</v>
      </c>
      <c r="BH176" s="217">
        <f>IF(N176="sníž. přenesená",J176,0)</f>
        <v>0</v>
      </c>
      <c r="BI176" s="217">
        <f>IF(N176="nulová",J176,0)</f>
        <v>0</v>
      </c>
      <c r="BJ176" s="17" t="s">
        <v>81</v>
      </c>
      <c r="BK176" s="217">
        <f>ROUND(I176*H176,2)</f>
        <v>0</v>
      </c>
      <c r="BL176" s="17" t="s">
        <v>127</v>
      </c>
      <c r="BM176" s="216" t="s">
        <v>209</v>
      </c>
    </row>
    <row r="177" spans="1:65" s="14" customFormat="1" ht="11.25">
      <c r="B177" s="229"/>
      <c r="C177" s="230"/>
      <c r="D177" s="220" t="s">
        <v>129</v>
      </c>
      <c r="E177" s="231" t="s">
        <v>1</v>
      </c>
      <c r="F177" s="232" t="s">
        <v>210</v>
      </c>
      <c r="G177" s="230"/>
      <c r="H177" s="233">
        <v>15</v>
      </c>
      <c r="I177" s="234"/>
      <c r="J177" s="230"/>
      <c r="K177" s="230"/>
      <c r="L177" s="235"/>
      <c r="M177" s="236"/>
      <c r="N177" s="237"/>
      <c r="O177" s="237"/>
      <c r="P177" s="237"/>
      <c r="Q177" s="237"/>
      <c r="R177" s="237"/>
      <c r="S177" s="237"/>
      <c r="T177" s="238"/>
      <c r="AT177" s="239" t="s">
        <v>129</v>
      </c>
      <c r="AU177" s="239" t="s">
        <v>83</v>
      </c>
      <c r="AV177" s="14" t="s">
        <v>83</v>
      </c>
      <c r="AW177" s="14" t="s">
        <v>30</v>
      </c>
      <c r="AX177" s="14" t="s">
        <v>73</v>
      </c>
      <c r="AY177" s="239" t="s">
        <v>120</v>
      </c>
    </row>
    <row r="178" spans="1:65" s="15" customFormat="1" ht="11.25">
      <c r="B178" s="240"/>
      <c r="C178" s="241"/>
      <c r="D178" s="220" t="s">
        <v>129</v>
      </c>
      <c r="E178" s="242" t="s">
        <v>1</v>
      </c>
      <c r="F178" s="243" t="s">
        <v>132</v>
      </c>
      <c r="G178" s="241"/>
      <c r="H178" s="244">
        <v>15</v>
      </c>
      <c r="I178" s="245"/>
      <c r="J178" s="241"/>
      <c r="K178" s="241"/>
      <c r="L178" s="246"/>
      <c r="M178" s="247"/>
      <c r="N178" s="248"/>
      <c r="O178" s="248"/>
      <c r="P178" s="248"/>
      <c r="Q178" s="248"/>
      <c r="R178" s="248"/>
      <c r="S178" s="248"/>
      <c r="T178" s="249"/>
      <c r="AT178" s="250" t="s">
        <v>129</v>
      </c>
      <c r="AU178" s="250" t="s">
        <v>83</v>
      </c>
      <c r="AV178" s="15" t="s">
        <v>127</v>
      </c>
      <c r="AW178" s="15" t="s">
        <v>30</v>
      </c>
      <c r="AX178" s="15" t="s">
        <v>81</v>
      </c>
      <c r="AY178" s="250" t="s">
        <v>120</v>
      </c>
    </row>
    <row r="179" spans="1:65" s="2" customFormat="1" ht="24.2" customHeight="1">
      <c r="A179" s="34"/>
      <c r="B179" s="35"/>
      <c r="C179" s="204" t="s">
        <v>211</v>
      </c>
      <c r="D179" s="204" t="s">
        <v>123</v>
      </c>
      <c r="E179" s="205" t="s">
        <v>212</v>
      </c>
      <c r="F179" s="206" t="s">
        <v>213</v>
      </c>
      <c r="G179" s="207" t="s">
        <v>144</v>
      </c>
      <c r="H179" s="208">
        <v>7.5</v>
      </c>
      <c r="I179" s="209"/>
      <c r="J179" s="210">
        <f>ROUND(I179*H179,2)</f>
        <v>0</v>
      </c>
      <c r="K179" s="211"/>
      <c r="L179" s="39"/>
      <c r="M179" s="212" t="s">
        <v>1</v>
      </c>
      <c r="N179" s="213" t="s">
        <v>38</v>
      </c>
      <c r="O179" s="71"/>
      <c r="P179" s="214">
        <f>O179*H179</f>
        <v>0</v>
      </c>
      <c r="Q179" s="214">
        <v>0</v>
      </c>
      <c r="R179" s="214">
        <f>Q179*H179</f>
        <v>0</v>
      </c>
      <c r="S179" s="214">
        <v>0</v>
      </c>
      <c r="T179" s="215">
        <f>S179*H179</f>
        <v>0</v>
      </c>
      <c r="U179" s="34"/>
      <c r="V179" s="34"/>
      <c r="W179" s="34"/>
      <c r="X179" s="34"/>
      <c r="Y179" s="34"/>
      <c r="Z179" s="34"/>
      <c r="AA179" s="34"/>
      <c r="AB179" s="34"/>
      <c r="AC179" s="34"/>
      <c r="AD179" s="34"/>
      <c r="AE179" s="34"/>
      <c r="AR179" s="216" t="s">
        <v>127</v>
      </c>
      <c r="AT179" s="216" t="s">
        <v>123</v>
      </c>
      <c r="AU179" s="216" t="s">
        <v>83</v>
      </c>
      <c r="AY179" s="17" t="s">
        <v>120</v>
      </c>
      <c r="BE179" s="217">
        <f>IF(N179="základní",J179,0)</f>
        <v>0</v>
      </c>
      <c r="BF179" s="217">
        <f>IF(N179="snížená",J179,0)</f>
        <v>0</v>
      </c>
      <c r="BG179" s="217">
        <f>IF(N179="zákl. přenesená",J179,0)</f>
        <v>0</v>
      </c>
      <c r="BH179" s="217">
        <f>IF(N179="sníž. přenesená",J179,0)</f>
        <v>0</v>
      </c>
      <c r="BI179" s="217">
        <f>IF(N179="nulová",J179,0)</f>
        <v>0</v>
      </c>
      <c r="BJ179" s="17" t="s">
        <v>81</v>
      </c>
      <c r="BK179" s="217">
        <f>ROUND(I179*H179,2)</f>
        <v>0</v>
      </c>
      <c r="BL179" s="17" t="s">
        <v>127</v>
      </c>
      <c r="BM179" s="216" t="s">
        <v>214</v>
      </c>
    </row>
    <row r="180" spans="1:65" s="14" customFormat="1" ht="11.25">
      <c r="B180" s="229"/>
      <c r="C180" s="230"/>
      <c r="D180" s="220" t="s">
        <v>129</v>
      </c>
      <c r="E180" s="231" t="s">
        <v>1</v>
      </c>
      <c r="F180" s="232" t="s">
        <v>215</v>
      </c>
      <c r="G180" s="230"/>
      <c r="H180" s="233">
        <v>7.5</v>
      </c>
      <c r="I180" s="234"/>
      <c r="J180" s="230"/>
      <c r="K180" s="230"/>
      <c r="L180" s="235"/>
      <c r="M180" s="236"/>
      <c r="N180" s="237"/>
      <c r="O180" s="237"/>
      <c r="P180" s="237"/>
      <c r="Q180" s="237"/>
      <c r="R180" s="237"/>
      <c r="S180" s="237"/>
      <c r="T180" s="238"/>
      <c r="AT180" s="239" t="s">
        <v>129</v>
      </c>
      <c r="AU180" s="239" t="s">
        <v>83</v>
      </c>
      <c r="AV180" s="14" t="s">
        <v>83</v>
      </c>
      <c r="AW180" s="14" t="s">
        <v>30</v>
      </c>
      <c r="AX180" s="14" t="s">
        <v>73</v>
      </c>
      <c r="AY180" s="239" t="s">
        <v>120</v>
      </c>
    </row>
    <row r="181" spans="1:65" s="15" customFormat="1" ht="11.25">
      <c r="B181" s="240"/>
      <c r="C181" s="241"/>
      <c r="D181" s="220" t="s">
        <v>129</v>
      </c>
      <c r="E181" s="242" t="s">
        <v>1</v>
      </c>
      <c r="F181" s="243" t="s">
        <v>132</v>
      </c>
      <c r="G181" s="241"/>
      <c r="H181" s="244">
        <v>7.5</v>
      </c>
      <c r="I181" s="245"/>
      <c r="J181" s="241"/>
      <c r="K181" s="241"/>
      <c r="L181" s="246"/>
      <c r="M181" s="247"/>
      <c r="N181" s="248"/>
      <c r="O181" s="248"/>
      <c r="P181" s="248"/>
      <c r="Q181" s="248"/>
      <c r="R181" s="248"/>
      <c r="S181" s="248"/>
      <c r="T181" s="249"/>
      <c r="AT181" s="250" t="s">
        <v>129</v>
      </c>
      <c r="AU181" s="250" t="s">
        <v>83</v>
      </c>
      <c r="AV181" s="15" t="s">
        <v>127</v>
      </c>
      <c r="AW181" s="15" t="s">
        <v>30</v>
      </c>
      <c r="AX181" s="15" t="s">
        <v>81</v>
      </c>
      <c r="AY181" s="250" t="s">
        <v>120</v>
      </c>
    </row>
    <row r="182" spans="1:65" s="2" customFormat="1" ht="14.45" customHeight="1">
      <c r="A182" s="34"/>
      <c r="B182" s="35"/>
      <c r="C182" s="251" t="s">
        <v>216</v>
      </c>
      <c r="D182" s="251" t="s">
        <v>186</v>
      </c>
      <c r="E182" s="252" t="s">
        <v>217</v>
      </c>
      <c r="F182" s="253" t="s">
        <v>218</v>
      </c>
      <c r="G182" s="254" t="s">
        <v>189</v>
      </c>
      <c r="H182" s="255">
        <v>15</v>
      </c>
      <c r="I182" s="256"/>
      <c r="J182" s="257">
        <f>ROUND(I182*H182,2)</f>
        <v>0</v>
      </c>
      <c r="K182" s="258"/>
      <c r="L182" s="259"/>
      <c r="M182" s="260" t="s">
        <v>1</v>
      </c>
      <c r="N182" s="261" t="s">
        <v>38</v>
      </c>
      <c r="O182" s="71"/>
      <c r="P182" s="214">
        <f>O182*H182</f>
        <v>0</v>
      </c>
      <c r="Q182" s="214">
        <v>1</v>
      </c>
      <c r="R182" s="214">
        <f>Q182*H182</f>
        <v>15</v>
      </c>
      <c r="S182" s="214">
        <v>0</v>
      </c>
      <c r="T182" s="215">
        <f>S182*H182</f>
        <v>0</v>
      </c>
      <c r="U182" s="34"/>
      <c r="V182" s="34"/>
      <c r="W182" s="34"/>
      <c r="X182" s="34"/>
      <c r="Y182" s="34"/>
      <c r="Z182" s="34"/>
      <c r="AA182" s="34"/>
      <c r="AB182" s="34"/>
      <c r="AC182" s="34"/>
      <c r="AD182" s="34"/>
      <c r="AE182" s="34"/>
      <c r="AR182" s="216" t="s">
        <v>122</v>
      </c>
      <c r="AT182" s="216" t="s">
        <v>186</v>
      </c>
      <c r="AU182" s="216" t="s">
        <v>83</v>
      </c>
      <c r="AY182" s="17" t="s">
        <v>120</v>
      </c>
      <c r="BE182" s="217">
        <f>IF(N182="základní",J182,0)</f>
        <v>0</v>
      </c>
      <c r="BF182" s="217">
        <f>IF(N182="snížená",J182,0)</f>
        <v>0</v>
      </c>
      <c r="BG182" s="217">
        <f>IF(N182="zákl. přenesená",J182,0)</f>
        <v>0</v>
      </c>
      <c r="BH182" s="217">
        <f>IF(N182="sníž. přenesená",J182,0)</f>
        <v>0</v>
      </c>
      <c r="BI182" s="217">
        <f>IF(N182="nulová",J182,0)</f>
        <v>0</v>
      </c>
      <c r="BJ182" s="17" t="s">
        <v>81</v>
      </c>
      <c r="BK182" s="217">
        <f>ROUND(I182*H182,2)</f>
        <v>0</v>
      </c>
      <c r="BL182" s="17" t="s">
        <v>127</v>
      </c>
      <c r="BM182" s="216" t="s">
        <v>219</v>
      </c>
    </row>
    <row r="183" spans="1:65" s="14" customFormat="1" ht="11.25">
      <c r="B183" s="229"/>
      <c r="C183" s="230"/>
      <c r="D183" s="220" t="s">
        <v>129</v>
      </c>
      <c r="E183" s="230"/>
      <c r="F183" s="232" t="s">
        <v>220</v>
      </c>
      <c r="G183" s="230"/>
      <c r="H183" s="233">
        <v>15</v>
      </c>
      <c r="I183" s="234"/>
      <c r="J183" s="230"/>
      <c r="K183" s="230"/>
      <c r="L183" s="235"/>
      <c r="M183" s="236"/>
      <c r="N183" s="237"/>
      <c r="O183" s="237"/>
      <c r="P183" s="237"/>
      <c r="Q183" s="237"/>
      <c r="R183" s="237"/>
      <c r="S183" s="237"/>
      <c r="T183" s="238"/>
      <c r="AT183" s="239" t="s">
        <v>129</v>
      </c>
      <c r="AU183" s="239" t="s">
        <v>83</v>
      </c>
      <c r="AV183" s="14" t="s">
        <v>83</v>
      </c>
      <c r="AW183" s="14" t="s">
        <v>4</v>
      </c>
      <c r="AX183" s="14" t="s">
        <v>81</v>
      </c>
      <c r="AY183" s="239" t="s">
        <v>120</v>
      </c>
    </row>
    <row r="184" spans="1:65" s="2" customFormat="1" ht="14.45" customHeight="1">
      <c r="A184" s="34"/>
      <c r="B184" s="35"/>
      <c r="C184" s="204" t="s">
        <v>221</v>
      </c>
      <c r="D184" s="204" t="s">
        <v>123</v>
      </c>
      <c r="E184" s="205" t="s">
        <v>222</v>
      </c>
      <c r="F184" s="206" t="s">
        <v>223</v>
      </c>
      <c r="G184" s="207" t="s">
        <v>126</v>
      </c>
      <c r="H184" s="208">
        <v>192.5</v>
      </c>
      <c r="I184" s="209"/>
      <c r="J184" s="210">
        <f>ROUND(I184*H184,2)</f>
        <v>0</v>
      </c>
      <c r="K184" s="211"/>
      <c r="L184" s="39"/>
      <c r="M184" s="212" t="s">
        <v>1</v>
      </c>
      <c r="N184" s="213" t="s">
        <v>38</v>
      </c>
      <c r="O184" s="71"/>
      <c r="P184" s="214">
        <f>O184*H184</f>
        <v>0</v>
      </c>
      <c r="Q184" s="214">
        <v>0</v>
      </c>
      <c r="R184" s="214">
        <f>Q184*H184</f>
        <v>0</v>
      </c>
      <c r="S184" s="214">
        <v>0</v>
      </c>
      <c r="T184" s="215">
        <f>S184*H184</f>
        <v>0</v>
      </c>
      <c r="U184" s="34"/>
      <c r="V184" s="34"/>
      <c r="W184" s="34"/>
      <c r="X184" s="34"/>
      <c r="Y184" s="34"/>
      <c r="Z184" s="34"/>
      <c r="AA184" s="34"/>
      <c r="AB184" s="34"/>
      <c r="AC184" s="34"/>
      <c r="AD184" s="34"/>
      <c r="AE184" s="34"/>
      <c r="AR184" s="216" t="s">
        <v>127</v>
      </c>
      <c r="AT184" s="216" t="s">
        <v>123</v>
      </c>
      <c r="AU184" s="216" t="s">
        <v>83</v>
      </c>
      <c r="AY184" s="17" t="s">
        <v>120</v>
      </c>
      <c r="BE184" s="217">
        <f>IF(N184="základní",J184,0)</f>
        <v>0</v>
      </c>
      <c r="BF184" s="217">
        <f>IF(N184="snížená",J184,0)</f>
        <v>0</v>
      </c>
      <c r="BG184" s="217">
        <f>IF(N184="zákl. přenesená",J184,0)</f>
        <v>0</v>
      </c>
      <c r="BH184" s="217">
        <f>IF(N184="sníž. přenesená",J184,0)</f>
        <v>0</v>
      </c>
      <c r="BI184" s="217">
        <f>IF(N184="nulová",J184,0)</f>
        <v>0</v>
      </c>
      <c r="BJ184" s="17" t="s">
        <v>81</v>
      </c>
      <c r="BK184" s="217">
        <f>ROUND(I184*H184,2)</f>
        <v>0</v>
      </c>
      <c r="BL184" s="17" t="s">
        <v>127</v>
      </c>
      <c r="BM184" s="216" t="s">
        <v>224</v>
      </c>
    </row>
    <row r="185" spans="1:65" s="12" customFormat="1" ht="22.9" customHeight="1">
      <c r="B185" s="188"/>
      <c r="C185" s="189"/>
      <c r="D185" s="190" t="s">
        <v>72</v>
      </c>
      <c r="E185" s="202" t="s">
        <v>83</v>
      </c>
      <c r="F185" s="202" t="s">
        <v>225</v>
      </c>
      <c r="G185" s="189"/>
      <c r="H185" s="189"/>
      <c r="I185" s="192"/>
      <c r="J185" s="203">
        <f>BK185</f>
        <v>0</v>
      </c>
      <c r="K185" s="189"/>
      <c r="L185" s="194"/>
      <c r="M185" s="195"/>
      <c r="N185" s="196"/>
      <c r="O185" s="196"/>
      <c r="P185" s="197">
        <f>SUM(P186:P195)</f>
        <v>0</v>
      </c>
      <c r="Q185" s="196"/>
      <c r="R185" s="197">
        <f>SUM(R186:R195)</f>
        <v>14.766195</v>
      </c>
      <c r="S185" s="196"/>
      <c r="T185" s="198">
        <f>SUM(T186:T195)</f>
        <v>0</v>
      </c>
      <c r="AR185" s="199" t="s">
        <v>81</v>
      </c>
      <c r="AT185" s="200" t="s">
        <v>72</v>
      </c>
      <c r="AU185" s="200" t="s">
        <v>81</v>
      </c>
      <c r="AY185" s="199" t="s">
        <v>120</v>
      </c>
      <c r="BK185" s="201">
        <f>SUM(BK186:BK195)</f>
        <v>0</v>
      </c>
    </row>
    <row r="186" spans="1:65" s="2" customFormat="1" ht="24.2" customHeight="1">
      <c r="A186" s="34"/>
      <c r="B186" s="35"/>
      <c r="C186" s="204" t="s">
        <v>226</v>
      </c>
      <c r="D186" s="204" t="s">
        <v>123</v>
      </c>
      <c r="E186" s="205" t="s">
        <v>227</v>
      </c>
      <c r="F186" s="206" t="s">
        <v>228</v>
      </c>
      <c r="G186" s="207" t="s">
        <v>229</v>
      </c>
      <c r="H186" s="208">
        <v>24.5</v>
      </c>
      <c r="I186" s="209"/>
      <c r="J186" s="210">
        <f>ROUND(I186*H186,2)</f>
        <v>0</v>
      </c>
      <c r="K186" s="211"/>
      <c r="L186" s="39"/>
      <c r="M186" s="212" t="s">
        <v>1</v>
      </c>
      <c r="N186" s="213" t="s">
        <v>38</v>
      </c>
      <c r="O186" s="71"/>
      <c r="P186" s="214">
        <f>O186*H186</f>
        <v>0</v>
      </c>
      <c r="Q186" s="214">
        <v>0.23058000000000001</v>
      </c>
      <c r="R186" s="214">
        <f>Q186*H186</f>
        <v>5.6492100000000001</v>
      </c>
      <c r="S186" s="214">
        <v>0</v>
      </c>
      <c r="T186" s="215">
        <f>S186*H186</f>
        <v>0</v>
      </c>
      <c r="U186" s="34"/>
      <c r="V186" s="34"/>
      <c r="W186" s="34"/>
      <c r="X186" s="34"/>
      <c r="Y186" s="34"/>
      <c r="Z186" s="34"/>
      <c r="AA186" s="34"/>
      <c r="AB186" s="34"/>
      <c r="AC186" s="34"/>
      <c r="AD186" s="34"/>
      <c r="AE186" s="34"/>
      <c r="AR186" s="216" t="s">
        <v>127</v>
      </c>
      <c r="AT186" s="216" t="s">
        <v>123</v>
      </c>
      <c r="AU186" s="216" t="s">
        <v>83</v>
      </c>
      <c r="AY186" s="17" t="s">
        <v>120</v>
      </c>
      <c r="BE186" s="217">
        <f>IF(N186="základní",J186,0)</f>
        <v>0</v>
      </c>
      <c r="BF186" s="217">
        <f>IF(N186="snížená",J186,0)</f>
        <v>0</v>
      </c>
      <c r="BG186" s="217">
        <f>IF(N186="zákl. přenesená",J186,0)</f>
        <v>0</v>
      </c>
      <c r="BH186" s="217">
        <f>IF(N186="sníž. přenesená",J186,0)</f>
        <v>0</v>
      </c>
      <c r="BI186" s="217">
        <f>IF(N186="nulová",J186,0)</f>
        <v>0</v>
      </c>
      <c r="BJ186" s="17" t="s">
        <v>81</v>
      </c>
      <c r="BK186" s="217">
        <f>ROUND(I186*H186,2)</f>
        <v>0</v>
      </c>
      <c r="BL186" s="17" t="s">
        <v>127</v>
      </c>
      <c r="BM186" s="216" t="s">
        <v>230</v>
      </c>
    </row>
    <row r="187" spans="1:65" s="2" customFormat="1" ht="14.45" customHeight="1">
      <c r="A187" s="34"/>
      <c r="B187" s="35"/>
      <c r="C187" s="204" t="s">
        <v>231</v>
      </c>
      <c r="D187" s="204" t="s">
        <v>123</v>
      </c>
      <c r="E187" s="205" t="s">
        <v>232</v>
      </c>
      <c r="F187" s="206" t="s">
        <v>233</v>
      </c>
      <c r="G187" s="207" t="s">
        <v>126</v>
      </c>
      <c r="H187" s="208">
        <v>14.8</v>
      </c>
      <c r="I187" s="209"/>
      <c r="J187" s="210">
        <f>ROUND(I187*H187,2)</f>
        <v>0</v>
      </c>
      <c r="K187" s="211"/>
      <c r="L187" s="39"/>
      <c r="M187" s="212" t="s">
        <v>1</v>
      </c>
      <c r="N187" s="213" t="s">
        <v>38</v>
      </c>
      <c r="O187" s="71"/>
      <c r="P187" s="214">
        <f>O187*H187</f>
        <v>0</v>
      </c>
      <c r="Q187" s="214">
        <v>2.6900000000000001E-3</v>
      </c>
      <c r="R187" s="214">
        <f>Q187*H187</f>
        <v>3.9812000000000007E-2</v>
      </c>
      <c r="S187" s="214">
        <v>0</v>
      </c>
      <c r="T187" s="215">
        <f>S187*H187</f>
        <v>0</v>
      </c>
      <c r="U187" s="34"/>
      <c r="V187" s="34"/>
      <c r="W187" s="34"/>
      <c r="X187" s="34"/>
      <c r="Y187" s="34"/>
      <c r="Z187" s="34"/>
      <c r="AA187" s="34"/>
      <c r="AB187" s="34"/>
      <c r="AC187" s="34"/>
      <c r="AD187" s="34"/>
      <c r="AE187" s="34"/>
      <c r="AR187" s="216" t="s">
        <v>127</v>
      </c>
      <c r="AT187" s="216" t="s">
        <v>123</v>
      </c>
      <c r="AU187" s="216" t="s">
        <v>83</v>
      </c>
      <c r="AY187" s="17" t="s">
        <v>120</v>
      </c>
      <c r="BE187" s="217">
        <f>IF(N187="základní",J187,0)</f>
        <v>0</v>
      </c>
      <c r="BF187" s="217">
        <f>IF(N187="snížená",J187,0)</f>
        <v>0</v>
      </c>
      <c r="BG187" s="217">
        <f>IF(N187="zákl. přenesená",J187,0)</f>
        <v>0</v>
      </c>
      <c r="BH187" s="217">
        <f>IF(N187="sníž. přenesená",J187,0)</f>
        <v>0</v>
      </c>
      <c r="BI187" s="217">
        <f>IF(N187="nulová",J187,0)</f>
        <v>0</v>
      </c>
      <c r="BJ187" s="17" t="s">
        <v>81</v>
      </c>
      <c r="BK187" s="217">
        <f>ROUND(I187*H187,2)</f>
        <v>0</v>
      </c>
      <c r="BL187" s="17" t="s">
        <v>127</v>
      </c>
      <c r="BM187" s="216" t="s">
        <v>234</v>
      </c>
    </row>
    <row r="188" spans="1:65" s="13" customFormat="1" ht="11.25">
      <c r="B188" s="218"/>
      <c r="C188" s="219"/>
      <c r="D188" s="220" t="s">
        <v>129</v>
      </c>
      <c r="E188" s="221" t="s">
        <v>1</v>
      </c>
      <c r="F188" s="222" t="s">
        <v>235</v>
      </c>
      <c r="G188" s="219"/>
      <c r="H188" s="221" t="s">
        <v>1</v>
      </c>
      <c r="I188" s="223"/>
      <c r="J188" s="219"/>
      <c r="K188" s="219"/>
      <c r="L188" s="224"/>
      <c r="M188" s="225"/>
      <c r="N188" s="226"/>
      <c r="O188" s="226"/>
      <c r="P188" s="226"/>
      <c r="Q188" s="226"/>
      <c r="R188" s="226"/>
      <c r="S188" s="226"/>
      <c r="T188" s="227"/>
      <c r="AT188" s="228" t="s">
        <v>129</v>
      </c>
      <c r="AU188" s="228" t="s">
        <v>83</v>
      </c>
      <c r="AV188" s="13" t="s">
        <v>81</v>
      </c>
      <c r="AW188" s="13" t="s">
        <v>30</v>
      </c>
      <c r="AX188" s="13" t="s">
        <v>73</v>
      </c>
      <c r="AY188" s="228" t="s">
        <v>120</v>
      </c>
    </row>
    <row r="189" spans="1:65" s="14" customFormat="1" ht="11.25">
      <c r="B189" s="229"/>
      <c r="C189" s="230"/>
      <c r="D189" s="220" t="s">
        <v>129</v>
      </c>
      <c r="E189" s="231" t="s">
        <v>1</v>
      </c>
      <c r="F189" s="232" t="s">
        <v>236</v>
      </c>
      <c r="G189" s="230"/>
      <c r="H189" s="233">
        <v>14.8</v>
      </c>
      <c r="I189" s="234"/>
      <c r="J189" s="230"/>
      <c r="K189" s="230"/>
      <c r="L189" s="235"/>
      <c r="M189" s="236"/>
      <c r="N189" s="237"/>
      <c r="O189" s="237"/>
      <c r="P189" s="237"/>
      <c r="Q189" s="237"/>
      <c r="R189" s="237"/>
      <c r="S189" s="237"/>
      <c r="T189" s="238"/>
      <c r="AT189" s="239" t="s">
        <v>129</v>
      </c>
      <c r="AU189" s="239" t="s">
        <v>83</v>
      </c>
      <c r="AV189" s="14" t="s">
        <v>83</v>
      </c>
      <c r="AW189" s="14" t="s">
        <v>30</v>
      </c>
      <c r="AX189" s="14" t="s">
        <v>73</v>
      </c>
      <c r="AY189" s="239" t="s">
        <v>120</v>
      </c>
    </row>
    <row r="190" spans="1:65" s="15" customFormat="1" ht="11.25">
      <c r="B190" s="240"/>
      <c r="C190" s="241"/>
      <c r="D190" s="220" t="s">
        <v>129</v>
      </c>
      <c r="E190" s="242" t="s">
        <v>1</v>
      </c>
      <c r="F190" s="243" t="s">
        <v>132</v>
      </c>
      <c r="G190" s="241"/>
      <c r="H190" s="244">
        <v>14.8</v>
      </c>
      <c r="I190" s="245"/>
      <c r="J190" s="241"/>
      <c r="K190" s="241"/>
      <c r="L190" s="246"/>
      <c r="M190" s="247"/>
      <c r="N190" s="248"/>
      <c r="O190" s="248"/>
      <c r="P190" s="248"/>
      <c r="Q190" s="248"/>
      <c r="R190" s="248"/>
      <c r="S190" s="248"/>
      <c r="T190" s="249"/>
      <c r="AT190" s="250" t="s">
        <v>129</v>
      </c>
      <c r="AU190" s="250" t="s">
        <v>83</v>
      </c>
      <c r="AV190" s="15" t="s">
        <v>127</v>
      </c>
      <c r="AW190" s="15" t="s">
        <v>30</v>
      </c>
      <c r="AX190" s="15" t="s">
        <v>81</v>
      </c>
      <c r="AY190" s="250" t="s">
        <v>120</v>
      </c>
    </row>
    <row r="191" spans="1:65" s="2" customFormat="1" ht="14.45" customHeight="1">
      <c r="A191" s="34"/>
      <c r="B191" s="35"/>
      <c r="C191" s="204" t="s">
        <v>7</v>
      </c>
      <c r="D191" s="204" t="s">
        <v>123</v>
      </c>
      <c r="E191" s="205" t="s">
        <v>237</v>
      </c>
      <c r="F191" s="206" t="s">
        <v>238</v>
      </c>
      <c r="G191" s="207" t="s">
        <v>126</v>
      </c>
      <c r="H191" s="208">
        <v>14.8</v>
      </c>
      <c r="I191" s="209"/>
      <c r="J191" s="210">
        <f>ROUND(I191*H191,2)</f>
        <v>0</v>
      </c>
      <c r="K191" s="211"/>
      <c r="L191" s="39"/>
      <c r="M191" s="212" t="s">
        <v>1</v>
      </c>
      <c r="N191" s="213" t="s">
        <v>38</v>
      </c>
      <c r="O191" s="71"/>
      <c r="P191" s="214">
        <f>O191*H191</f>
        <v>0</v>
      </c>
      <c r="Q191" s="214">
        <v>0</v>
      </c>
      <c r="R191" s="214">
        <f>Q191*H191</f>
        <v>0</v>
      </c>
      <c r="S191" s="214">
        <v>0</v>
      </c>
      <c r="T191" s="215">
        <f>S191*H191</f>
        <v>0</v>
      </c>
      <c r="U191" s="34"/>
      <c r="V191" s="34"/>
      <c r="W191" s="34"/>
      <c r="X191" s="34"/>
      <c r="Y191" s="34"/>
      <c r="Z191" s="34"/>
      <c r="AA191" s="34"/>
      <c r="AB191" s="34"/>
      <c r="AC191" s="34"/>
      <c r="AD191" s="34"/>
      <c r="AE191" s="34"/>
      <c r="AR191" s="216" t="s">
        <v>127</v>
      </c>
      <c r="AT191" s="216" t="s">
        <v>123</v>
      </c>
      <c r="AU191" s="216" t="s">
        <v>83</v>
      </c>
      <c r="AY191" s="17" t="s">
        <v>120</v>
      </c>
      <c r="BE191" s="217">
        <f>IF(N191="základní",J191,0)</f>
        <v>0</v>
      </c>
      <c r="BF191" s="217">
        <f>IF(N191="snížená",J191,0)</f>
        <v>0</v>
      </c>
      <c r="BG191" s="217">
        <f>IF(N191="zákl. přenesená",J191,0)</f>
        <v>0</v>
      </c>
      <c r="BH191" s="217">
        <f>IF(N191="sníž. přenesená",J191,0)</f>
        <v>0</v>
      </c>
      <c r="BI191" s="217">
        <f>IF(N191="nulová",J191,0)</f>
        <v>0</v>
      </c>
      <c r="BJ191" s="17" t="s">
        <v>81</v>
      </c>
      <c r="BK191" s="217">
        <f>ROUND(I191*H191,2)</f>
        <v>0</v>
      </c>
      <c r="BL191" s="17" t="s">
        <v>127</v>
      </c>
      <c r="BM191" s="216" t="s">
        <v>239</v>
      </c>
    </row>
    <row r="192" spans="1:65" s="2" customFormat="1" ht="14.45" customHeight="1">
      <c r="A192" s="34"/>
      <c r="B192" s="35"/>
      <c r="C192" s="204" t="s">
        <v>240</v>
      </c>
      <c r="D192" s="204" t="s">
        <v>123</v>
      </c>
      <c r="E192" s="205" t="s">
        <v>241</v>
      </c>
      <c r="F192" s="206" t="s">
        <v>242</v>
      </c>
      <c r="G192" s="207" t="s">
        <v>144</v>
      </c>
      <c r="H192" s="208">
        <v>3.7</v>
      </c>
      <c r="I192" s="209"/>
      <c r="J192" s="210">
        <f>ROUND(I192*H192,2)</f>
        <v>0</v>
      </c>
      <c r="K192" s="211"/>
      <c r="L192" s="39"/>
      <c r="M192" s="212" t="s">
        <v>1</v>
      </c>
      <c r="N192" s="213" t="s">
        <v>38</v>
      </c>
      <c r="O192" s="71"/>
      <c r="P192" s="214">
        <f>O192*H192</f>
        <v>0</v>
      </c>
      <c r="Q192" s="214">
        <v>2.45329</v>
      </c>
      <c r="R192" s="214">
        <f>Q192*H192</f>
        <v>9.0771730000000002</v>
      </c>
      <c r="S192" s="214">
        <v>0</v>
      </c>
      <c r="T192" s="215">
        <f>S192*H192</f>
        <v>0</v>
      </c>
      <c r="U192" s="34"/>
      <c r="V192" s="34"/>
      <c r="W192" s="34"/>
      <c r="X192" s="34"/>
      <c r="Y192" s="34"/>
      <c r="Z192" s="34"/>
      <c r="AA192" s="34"/>
      <c r="AB192" s="34"/>
      <c r="AC192" s="34"/>
      <c r="AD192" s="34"/>
      <c r="AE192" s="34"/>
      <c r="AR192" s="216" t="s">
        <v>127</v>
      </c>
      <c r="AT192" s="216" t="s">
        <v>123</v>
      </c>
      <c r="AU192" s="216" t="s">
        <v>83</v>
      </c>
      <c r="AY192" s="17" t="s">
        <v>120</v>
      </c>
      <c r="BE192" s="217">
        <f>IF(N192="základní",J192,0)</f>
        <v>0</v>
      </c>
      <c r="BF192" s="217">
        <f>IF(N192="snížená",J192,0)</f>
        <v>0</v>
      </c>
      <c r="BG192" s="217">
        <f>IF(N192="zákl. přenesená",J192,0)</f>
        <v>0</v>
      </c>
      <c r="BH192" s="217">
        <f>IF(N192="sníž. přenesená",J192,0)</f>
        <v>0</v>
      </c>
      <c r="BI192" s="217">
        <f>IF(N192="nulová",J192,0)</f>
        <v>0</v>
      </c>
      <c r="BJ192" s="17" t="s">
        <v>81</v>
      </c>
      <c r="BK192" s="217">
        <f>ROUND(I192*H192,2)</f>
        <v>0</v>
      </c>
      <c r="BL192" s="17" t="s">
        <v>127</v>
      </c>
      <c r="BM192" s="216" t="s">
        <v>243</v>
      </c>
    </row>
    <row r="193" spans="1:65" s="13" customFormat="1" ht="11.25">
      <c r="B193" s="218"/>
      <c r="C193" s="219"/>
      <c r="D193" s="220" t="s">
        <v>129</v>
      </c>
      <c r="E193" s="221" t="s">
        <v>1</v>
      </c>
      <c r="F193" s="222" t="s">
        <v>244</v>
      </c>
      <c r="G193" s="219"/>
      <c r="H193" s="221" t="s">
        <v>1</v>
      </c>
      <c r="I193" s="223"/>
      <c r="J193" s="219"/>
      <c r="K193" s="219"/>
      <c r="L193" s="224"/>
      <c r="M193" s="225"/>
      <c r="N193" s="226"/>
      <c r="O193" s="226"/>
      <c r="P193" s="226"/>
      <c r="Q193" s="226"/>
      <c r="R193" s="226"/>
      <c r="S193" s="226"/>
      <c r="T193" s="227"/>
      <c r="AT193" s="228" t="s">
        <v>129</v>
      </c>
      <c r="AU193" s="228" t="s">
        <v>83</v>
      </c>
      <c r="AV193" s="13" t="s">
        <v>81</v>
      </c>
      <c r="AW193" s="13" t="s">
        <v>30</v>
      </c>
      <c r="AX193" s="13" t="s">
        <v>73</v>
      </c>
      <c r="AY193" s="228" t="s">
        <v>120</v>
      </c>
    </row>
    <row r="194" spans="1:65" s="14" customFormat="1" ht="11.25">
      <c r="B194" s="229"/>
      <c r="C194" s="230"/>
      <c r="D194" s="220" t="s">
        <v>129</v>
      </c>
      <c r="E194" s="231" t="s">
        <v>1</v>
      </c>
      <c r="F194" s="232" t="s">
        <v>245</v>
      </c>
      <c r="G194" s="230"/>
      <c r="H194" s="233">
        <v>3.7</v>
      </c>
      <c r="I194" s="234"/>
      <c r="J194" s="230"/>
      <c r="K194" s="230"/>
      <c r="L194" s="235"/>
      <c r="M194" s="236"/>
      <c r="N194" s="237"/>
      <c r="O194" s="237"/>
      <c r="P194" s="237"/>
      <c r="Q194" s="237"/>
      <c r="R194" s="237"/>
      <c r="S194" s="237"/>
      <c r="T194" s="238"/>
      <c r="AT194" s="239" t="s">
        <v>129</v>
      </c>
      <c r="AU194" s="239" t="s">
        <v>83</v>
      </c>
      <c r="AV194" s="14" t="s">
        <v>83</v>
      </c>
      <c r="AW194" s="14" t="s">
        <v>30</v>
      </c>
      <c r="AX194" s="14" t="s">
        <v>73</v>
      </c>
      <c r="AY194" s="239" t="s">
        <v>120</v>
      </c>
    </row>
    <row r="195" spans="1:65" s="15" customFormat="1" ht="11.25">
      <c r="B195" s="240"/>
      <c r="C195" s="241"/>
      <c r="D195" s="220" t="s">
        <v>129</v>
      </c>
      <c r="E195" s="242" t="s">
        <v>1</v>
      </c>
      <c r="F195" s="243" t="s">
        <v>132</v>
      </c>
      <c r="G195" s="241"/>
      <c r="H195" s="244">
        <v>3.7</v>
      </c>
      <c r="I195" s="245"/>
      <c r="J195" s="241"/>
      <c r="K195" s="241"/>
      <c r="L195" s="246"/>
      <c r="M195" s="247"/>
      <c r="N195" s="248"/>
      <c r="O195" s="248"/>
      <c r="P195" s="248"/>
      <c r="Q195" s="248"/>
      <c r="R195" s="248"/>
      <c r="S195" s="248"/>
      <c r="T195" s="249"/>
      <c r="AT195" s="250" t="s">
        <v>129</v>
      </c>
      <c r="AU195" s="250" t="s">
        <v>83</v>
      </c>
      <c r="AV195" s="15" t="s">
        <v>127</v>
      </c>
      <c r="AW195" s="15" t="s">
        <v>30</v>
      </c>
      <c r="AX195" s="15" t="s">
        <v>81</v>
      </c>
      <c r="AY195" s="250" t="s">
        <v>120</v>
      </c>
    </row>
    <row r="196" spans="1:65" s="12" customFormat="1" ht="22.9" customHeight="1">
      <c r="B196" s="188"/>
      <c r="C196" s="189"/>
      <c r="D196" s="190" t="s">
        <v>72</v>
      </c>
      <c r="E196" s="202" t="s">
        <v>151</v>
      </c>
      <c r="F196" s="202" t="s">
        <v>246</v>
      </c>
      <c r="G196" s="189"/>
      <c r="H196" s="189"/>
      <c r="I196" s="192"/>
      <c r="J196" s="203">
        <f>BK196</f>
        <v>0</v>
      </c>
      <c r="K196" s="189"/>
      <c r="L196" s="194"/>
      <c r="M196" s="195"/>
      <c r="N196" s="196"/>
      <c r="O196" s="196"/>
      <c r="P196" s="197">
        <f>SUM(P197:P199)</f>
        <v>0</v>
      </c>
      <c r="Q196" s="196"/>
      <c r="R196" s="197">
        <f>SUM(R197:R199)</f>
        <v>18.673437499999999</v>
      </c>
      <c r="S196" s="196"/>
      <c r="T196" s="198">
        <f>SUM(T197:T199)</f>
        <v>0</v>
      </c>
      <c r="AR196" s="199" t="s">
        <v>81</v>
      </c>
      <c r="AT196" s="200" t="s">
        <v>72</v>
      </c>
      <c r="AU196" s="200" t="s">
        <v>81</v>
      </c>
      <c r="AY196" s="199" t="s">
        <v>120</v>
      </c>
      <c r="BK196" s="201">
        <f>SUM(BK197:BK199)</f>
        <v>0</v>
      </c>
    </row>
    <row r="197" spans="1:65" s="2" customFormat="1" ht="24.2" customHeight="1">
      <c r="A197" s="34"/>
      <c r="B197" s="35"/>
      <c r="C197" s="204" t="s">
        <v>247</v>
      </c>
      <c r="D197" s="204" t="s">
        <v>123</v>
      </c>
      <c r="E197" s="205" t="s">
        <v>248</v>
      </c>
      <c r="F197" s="206" t="s">
        <v>249</v>
      </c>
      <c r="G197" s="207" t="s">
        <v>126</v>
      </c>
      <c r="H197" s="208">
        <v>46.25</v>
      </c>
      <c r="I197" s="209"/>
      <c r="J197" s="210">
        <f>ROUND(I197*H197,2)</f>
        <v>0</v>
      </c>
      <c r="K197" s="211"/>
      <c r="L197" s="39"/>
      <c r="M197" s="212" t="s">
        <v>1</v>
      </c>
      <c r="N197" s="213" t="s">
        <v>38</v>
      </c>
      <c r="O197" s="71"/>
      <c r="P197" s="214">
        <f>O197*H197</f>
        <v>0</v>
      </c>
      <c r="Q197" s="214">
        <v>0.40375</v>
      </c>
      <c r="R197" s="214">
        <f>Q197*H197</f>
        <v>18.673437499999999</v>
      </c>
      <c r="S197" s="214">
        <v>0</v>
      </c>
      <c r="T197" s="215">
        <f>S197*H197</f>
        <v>0</v>
      </c>
      <c r="U197" s="34"/>
      <c r="V197" s="34"/>
      <c r="W197" s="34"/>
      <c r="X197" s="34"/>
      <c r="Y197" s="34"/>
      <c r="Z197" s="34"/>
      <c r="AA197" s="34"/>
      <c r="AB197" s="34"/>
      <c r="AC197" s="34"/>
      <c r="AD197" s="34"/>
      <c r="AE197" s="34"/>
      <c r="AR197" s="216" t="s">
        <v>127</v>
      </c>
      <c r="AT197" s="216" t="s">
        <v>123</v>
      </c>
      <c r="AU197" s="216" t="s">
        <v>83</v>
      </c>
      <c r="AY197" s="17" t="s">
        <v>120</v>
      </c>
      <c r="BE197" s="217">
        <f>IF(N197="základní",J197,0)</f>
        <v>0</v>
      </c>
      <c r="BF197" s="217">
        <f>IF(N197="snížená",J197,0)</f>
        <v>0</v>
      </c>
      <c r="BG197" s="217">
        <f>IF(N197="zákl. přenesená",J197,0)</f>
        <v>0</v>
      </c>
      <c r="BH197" s="217">
        <f>IF(N197="sníž. přenesená",J197,0)</f>
        <v>0</v>
      </c>
      <c r="BI197" s="217">
        <f>IF(N197="nulová",J197,0)</f>
        <v>0</v>
      </c>
      <c r="BJ197" s="17" t="s">
        <v>81</v>
      </c>
      <c r="BK197" s="217">
        <f>ROUND(I197*H197,2)</f>
        <v>0</v>
      </c>
      <c r="BL197" s="17" t="s">
        <v>127</v>
      </c>
      <c r="BM197" s="216" t="s">
        <v>250</v>
      </c>
    </row>
    <row r="198" spans="1:65" s="14" customFormat="1" ht="11.25">
      <c r="B198" s="229"/>
      <c r="C198" s="230"/>
      <c r="D198" s="220" t="s">
        <v>129</v>
      </c>
      <c r="E198" s="231" t="s">
        <v>1</v>
      </c>
      <c r="F198" s="232" t="s">
        <v>251</v>
      </c>
      <c r="G198" s="230"/>
      <c r="H198" s="233">
        <v>46.25</v>
      </c>
      <c r="I198" s="234"/>
      <c r="J198" s="230"/>
      <c r="K198" s="230"/>
      <c r="L198" s="235"/>
      <c r="M198" s="236"/>
      <c r="N198" s="237"/>
      <c r="O198" s="237"/>
      <c r="P198" s="237"/>
      <c r="Q198" s="237"/>
      <c r="R198" s="237"/>
      <c r="S198" s="237"/>
      <c r="T198" s="238"/>
      <c r="AT198" s="239" t="s">
        <v>129</v>
      </c>
      <c r="AU198" s="239" t="s">
        <v>83</v>
      </c>
      <c r="AV198" s="14" t="s">
        <v>83</v>
      </c>
      <c r="AW198" s="14" t="s">
        <v>30</v>
      </c>
      <c r="AX198" s="14" t="s">
        <v>73</v>
      </c>
      <c r="AY198" s="239" t="s">
        <v>120</v>
      </c>
    </row>
    <row r="199" spans="1:65" s="15" customFormat="1" ht="11.25">
      <c r="B199" s="240"/>
      <c r="C199" s="241"/>
      <c r="D199" s="220" t="s">
        <v>129</v>
      </c>
      <c r="E199" s="242" t="s">
        <v>1</v>
      </c>
      <c r="F199" s="243" t="s">
        <v>132</v>
      </c>
      <c r="G199" s="241"/>
      <c r="H199" s="244">
        <v>46.25</v>
      </c>
      <c r="I199" s="245"/>
      <c r="J199" s="241"/>
      <c r="K199" s="241"/>
      <c r="L199" s="246"/>
      <c r="M199" s="247"/>
      <c r="N199" s="248"/>
      <c r="O199" s="248"/>
      <c r="P199" s="248"/>
      <c r="Q199" s="248"/>
      <c r="R199" s="248"/>
      <c r="S199" s="248"/>
      <c r="T199" s="249"/>
      <c r="AT199" s="250" t="s">
        <v>129</v>
      </c>
      <c r="AU199" s="250" t="s">
        <v>83</v>
      </c>
      <c r="AV199" s="15" t="s">
        <v>127</v>
      </c>
      <c r="AW199" s="15" t="s">
        <v>30</v>
      </c>
      <c r="AX199" s="15" t="s">
        <v>81</v>
      </c>
      <c r="AY199" s="250" t="s">
        <v>120</v>
      </c>
    </row>
    <row r="200" spans="1:65" s="12" customFormat="1" ht="22.9" customHeight="1">
      <c r="B200" s="188"/>
      <c r="C200" s="189"/>
      <c r="D200" s="190" t="s">
        <v>72</v>
      </c>
      <c r="E200" s="202" t="s">
        <v>127</v>
      </c>
      <c r="F200" s="202" t="s">
        <v>252</v>
      </c>
      <c r="G200" s="189"/>
      <c r="H200" s="189"/>
      <c r="I200" s="192"/>
      <c r="J200" s="203">
        <f>BK200</f>
        <v>0</v>
      </c>
      <c r="K200" s="189"/>
      <c r="L200" s="194"/>
      <c r="M200" s="195"/>
      <c r="N200" s="196"/>
      <c r="O200" s="196"/>
      <c r="P200" s="197">
        <f>SUM(P201:P203)</f>
        <v>0</v>
      </c>
      <c r="Q200" s="196"/>
      <c r="R200" s="197">
        <f>SUM(R201:R203)</f>
        <v>0</v>
      </c>
      <c r="S200" s="196"/>
      <c r="T200" s="198">
        <f>SUM(T201:T203)</f>
        <v>0</v>
      </c>
      <c r="AR200" s="199" t="s">
        <v>81</v>
      </c>
      <c r="AT200" s="200" t="s">
        <v>72</v>
      </c>
      <c r="AU200" s="200" t="s">
        <v>81</v>
      </c>
      <c r="AY200" s="199" t="s">
        <v>120</v>
      </c>
      <c r="BK200" s="201">
        <f>SUM(BK201:BK203)</f>
        <v>0</v>
      </c>
    </row>
    <row r="201" spans="1:65" s="2" customFormat="1" ht="24.2" customHeight="1">
      <c r="A201" s="34"/>
      <c r="B201" s="35"/>
      <c r="C201" s="204" t="s">
        <v>253</v>
      </c>
      <c r="D201" s="204" t="s">
        <v>123</v>
      </c>
      <c r="E201" s="205" t="s">
        <v>254</v>
      </c>
      <c r="F201" s="206" t="s">
        <v>255</v>
      </c>
      <c r="G201" s="207" t="s">
        <v>144</v>
      </c>
      <c r="H201" s="208">
        <v>0.9</v>
      </c>
      <c r="I201" s="209"/>
      <c r="J201" s="210">
        <f>ROUND(I201*H201,2)</f>
        <v>0</v>
      </c>
      <c r="K201" s="211"/>
      <c r="L201" s="39"/>
      <c r="M201" s="212" t="s">
        <v>1</v>
      </c>
      <c r="N201" s="213" t="s">
        <v>38</v>
      </c>
      <c r="O201" s="71"/>
      <c r="P201" s="214">
        <f>O201*H201</f>
        <v>0</v>
      </c>
      <c r="Q201" s="214">
        <v>0</v>
      </c>
      <c r="R201" s="214">
        <f>Q201*H201</f>
        <v>0</v>
      </c>
      <c r="S201" s="214">
        <v>0</v>
      </c>
      <c r="T201" s="215">
        <f>S201*H201</f>
        <v>0</v>
      </c>
      <c r="U201" s="34"/>
      <c r="V201" s="34"/>
      <c r="W201" s="34"/>
      <c r="X201" s="34"/>
      <c r="Y201" s="34"/>
      <c r="Z201" s="34"/>
      <c r="AA201" s="34"/>
      <c r="AB201" s="34"/>
      <c r="AC201" s="34"/>
      <c r="AD201" s="34"/>
      <c r="AE201" s="34"/>
      <c r="AR201" s="216" t="s">
        <v>127</v>
      </c>
      <c r="AT201" s="216" t="s">
        <v>123</v>
      </c>
      <c r="AU201" s="216" t="s">
        <v>83</v>
      </c>
      <c r="AY201" s="17" t="s">
        <v>120</v>
      </c>
      <c r="BE201" s="217">
        <f>IF(N201="základní",J201,0)</f>
        <v>0</v>
      </c>
      <c r="BF201" s="217">
        <f>IF(N201="snížená",J201,0)</f>
        <v>0</v>
      </c>
      <c r="BG201" s="217">
        <f>IF(N201="zákl. přenesená",J201,0)</f>
        <v>0</v>
      </c>
      <c r="BH201" s="217">
        <f>IF(N201="sníž. přenesená",J201,0)</f>
        <v>0</v>
      </c>
      <c r="BI201" s="217">
        <f>IF(N201="nulová",J201,0)</f>
        <v>0</v>
      </c>
      <c r="BJ201" s="17" t="s">
        <v>81</v>
      </c>
      <c r="BK201" s="217">
        <f>ROUND(I201*H201,2)</f>
        <v>0</v>
      </c>
      <c r="BL201" s="17" t="s">
        <v>127</v>
      </c>
      <c r="BM201" s="216" t="s">
        <v>256</v>
      </c>
    </row>
    <row r="202" spans="1:65" s="14" customFormat="1" ht="11.25">
      <c r="B202" s="229"/>
      <c r="C202" s="230"/>
      <c r="D202" s="220" t="s">
        <v>129</v>
      </c>
      <c r="E202" s="231" t="s">
        <v>1</v>
      </c>
      <c r="F202" s="232" t="s">
        <v>257</v>
      </c>
      <c r="G202" s="230"/>
      <c r="H202" s="233">
        <v>0.9</v>
      </c>
      <c r="I202" s="234"/>
      <c r="J202" s="230"/>
      <c r="K202" s="230"/>
      <c r="L202" s="235"/>
      <c r="M202" s="236"/>
      <c r="N202" s="237"/>
      <c r="O202" s="237"/>
      <c r="P202" s="237"/>
      <c r="Q202" s="237"/>
      <c r="R202" s="237"/>
      <c r="S202" s="237"/>
      <c r="T202" s="238"/>
      <c r="AT202" s="239" t="s">
        <v>129</v>
      </c>
      <c r="AU202" s="239" t="s">
        <v>83</v>
      </c>
      <c r="AV202" s="14" t="s">
        <v>83</v>
      </c>
      <c r="AW202" s="14" t="s">
        <v>30</v>
      </c>
      <c r="AX202" s="14" t="s">
        <v>73</v>
      </c>
      <c r="AY202" s="239" t="s">
        <v>120</v>
      </c>
    </row>
    <row r="203" spans="1:65" s="15" customFormat="1" ht="11.25">
      <c r="B203" s="240"/>
      <c r="C203" s="241"/>
      <c r="D203" s="220" t="s">
        <v>129</v>
      </c>
      <c r="E203" s="242" t="s">
        <v>1</v>
      </c>
      <c r="F203" s="243" t="s">
        <v>132</v>
      </c>
      <c r="G203" s="241"/>
      <c r="H203" s="244">
        <v>0.9</v>
      </c>
      <c r="I203" s="245"/>
      <c r="J203" s="241"/>
      <c r="K203" s="241"/>
      <c r="L203" s="246"/>
      <c r="M203" s="247"/>
      <c r="N203" s="248"/>
      <c r="O203" s="248"/>
      <c r="P203" s="248"/>
      <c r="Q203" s="248"/>
      <c r="R203" s="248"/>
      <c r="S203" s="248"/>
      <c r="T203" s="249"/>
      <c r="AT203" s="250" t="s">
        <v>129</v>
      </c>
      <c r="AU203" s="250" t="s">
        <v>83</v>
      </c>
      <c r="AV203" s="15" t="s">
        <v>127</v>
      </c>
      <c r="AW203" s="15" t="s">
        <v>30</v>
      </c>
      <c r="AX203" s="15" t="s">
        <v>81</v>
      </c>
      <c r="AY203" s="250" t="s">
        <v>120</v>
      </c>
    </row>
    <row r="204" spans="1:65" s="12" customFormat="1" ht="22.9" customHeight="1">
      <c r="B204" s="188"/>
      <c r="C204" s="189"/>
      <c r="D204" s="190" t="s">
        <v>72</v>
      </c>
      <c r="E204" s="202" t="s">
        <v>258</v>
      </c>
      <c r="F204" s="202" t="s">
        <v>259</v>
      </c>
      <c r="G204" s="189"/>
      <c r="H204" s="189"/>
      <c r="I204" s="192"/>
      <c r="J204" s="203">
        <f>BK204</f>
        <v>0</v>
      </c>
      <c r="K204" s="189"/>
      <c r="L204" s="194"/>
      <c r="M204" s="195"/>
      <c r="N204" s="196"/>
      <c r="O204" s="196"/>
      <c r="P204" s="197">
        <f>SUM(P205:P223)</f>
        <v>0</v>
      </c>
      <c r="Q204" s="196"/>
      <c r="R204" s="197">
        <f>SUM(R205:R223)</f>
        <v>59.888246000000002</v>
      </c>
      <c r="S204" s="196"/>
      <c r="T204" s="198">
        <f>SUM(T205:T223)</f>
        <v>0</v>
      </c>
      <c r="AR204" s="199" t="s">
        <v>81</v>
      </c>
      <c r="AT204" s="200" t="s">
        <v>72</v>
      </c>
      <c r="AU204" s="200" t="s">
        <v>81</v>
      </c>
      <c r="AY204" s="199" t="s">
        <v>120</v>
      </c>
      <c r="BK204" s="201">
        <f>SUM(BK205:BK223)</f>
        <v>0</v>
      </c>
    </row>
    <row r="205" spans="1:65" s="2" customFormat="1" ht="14.45" customHeight="1">
      <c r="A205" s="34"/>
      <c r="B205" s="35"/>
      <c r="C205" s="204" t="s">
        <v>260</v>
      </c>
      <c r="D205" s="204" t="s">
        <v>123</v>
      </c>
      <c r="E205" s="205" t="s">
        <v>261</v>
      </c>
      <c r="F205" s="206" t="s">
        <v>262</v>
      </c>
      <c r="G205" s="207" t="s">
        <v>126</v>
      </c>
      <c r="H205" s="208">
        <v>385</v>
      </c>
      <c r="I205" s="209"/>
      <c r="J205" s="210">
        <f>ROUND(I205*H205,2)</f>
        <v>0</v>
      </c>
      <c r="K205" s="211"/>
      <c r="L205" s="39"/>
      <c r="M205" s="212" t="s">
        <v>1</v>
      </c>
      <c r="N205" s="213" t="s">
        <v>38</v>
      </c>
      <c r="O205" s="71"/>
      <c r="P205" s="214">
        <f>O205*H205</f>
        <v>0</v>
      </c>
      <c r="Q205" s="214">
        <v>0</v>
      </c>
      <c r="R205" s="214">
        <f>Q205*H205</f>
        <v>0</v>
      </c>
      <c r="S205" s="214">
        <v>0</v>
      </c>
      <c r="T205" s="215">
        <f>S205*H205</f>
        <v>0</v>
      </c>
      <c r="U205" s="34"/>
      <c r="V205" s="34"/>
      <c r="W205" s="34"/>
      <c r="X205" s="34"/>
      <c r="Y205" s="34"/>
      <c r="Z205" s="34"/>
      <c r="AA205" s="34"/>
      <c r="AB205" s="34"/>
      <c r="AC205" s="34"/>
      <c r="AD205" s="34"/>
      <c r="AE205" s="34"/>
      <c r="AR205" s="216" t="s">
        <v>127</v>
      </c>
      <c r="AT205" s="216" t="s">
        <v>123</v>
      </c>
      <c r="AU205" s="216" t="s">
        <v>83</v>
      </c>
      <c r="AY205" s="17" t="s">
        <v>120</v>
      </c>
      <c r="BE205" s="217">
        <f>IF(N205="základní",J205,0)</f>
        <v>0</v>
      </c>
      <c r="BF205" s="217">
        <f>IF(N205="snížená",J205,0)</f>
        <v>0</v>
      </c>
      <c r="BG205" s="217">
        <f>IF(N205="zákl. přenesená",J205,0)</f>
        <v>0</v>
      </c>
      <c r="BH205" s="217">
        <f>IF(N205="sníž. přenesená",J205,0)</f>
        <v>0</v>
      </c>
      <c r="BI205" s="217">
        <f>IF(N205="nulová",J205,0)</f>
        <v>0</v>
      </c>
      <c r="BJ205" s="17" t="s">
        <v>81</v>
      </c>
      <c r="BK205" s="217">
        <f>ROUND(I205*H205,2)</f>
        <v>0</v>
      </c>
      <c r="BL205" s="17" t="s">
        <v>127</v>
      </c>
      <c r="BM205" s="216" t="s">
        <v>263</v>
      </c>
    </row>
    <row r="206" spans="1:65" s="13" customFormat="1" ht="11.25">
      <c r="B206" s="218"/>
      <c r="C206" s="219"/>
      <c r="D206" s="220" t="s">
        <v>129</v>
      </c>
      <c r="E206" s="221" t="s">
        <v>1</v>
      </c>
      <c r="F206" s="222" t="s">
        <v>264</v>
      </c>
      <c r="G206" s="219"/>
      <c r="H206" s="221" t="s">
        <v>1</v>
      </c>
      <c r="I206" s="223"/>
      <c r="J206" s="219"/>
      <c r="K206" s="219"/>
      <c r="L206" s="224"/>
      <c r="M206" s="225"/>
      <c r="N206" s="226"/>
      <c r="O206" s="226"/>
      <c r="P206" s="226"/>
      <c r="Q206" s="226"/>
      <c r="R206" s="226"/>
      <c r="S206" s="226"/>
      <c r="T206" s="227"/>
      <c r="AT206" s="228" t="s">
        <v>129</v>
      </c>
      <c r="AU206" s="228" t="s">
        <v>83</v>
      </c>
      <c r="AV206" s="13" t="s">
        <v>81</v>
      </c>
      <c r="AW206" s="13" t="s">
        <v>30</v>
      </c>
      <c r="AX206" s="13" t="s">
        <v>73</v>
      </c>
      <c r="AY206" s="228" t="s">
        <v>120</v>
      </c>
    </row>
    <row r="207" spans="1:65" s="14" customFormat="1" ht="11.25">
      <c r="B207" s="229"/>
      <c r="C207" s="230"/>
      <c r="D207" s="220" t="s">
        <v>129</v>
      </c>
      <c r="E207" s="231" t="s">
        <v>1</v>
      </c>
      <c r="F207" s="232" t="s">
        <v>140</v>
      </c>
      <c r="G207" s="230"/>
      <c r="H207" s="233">
        <v>192.5</v>
      </c>
      <c r="I207" s="234"/>
      <c r="J207" s="230"/>
      <c r="K207" s="230"/>
      <c r="L207" s="235"/>
      <c r="M207" s="236"/>
      <c r="N207" s="237"/>
      <c r="O207" s="237"/>
      <c r="P207" s="237"/>
      <c r="Q207" s="237"/>
      <c r="R207" s="237"/>
      <c r="S207" s="237"/>
      <c r="T207" s="238"/>
      <c r="AT207" s="239" t="s">
        <v>129</v>
      </c>
      <c r="AU207" s="239" t="s">
        <v>83</v>
      </c>
      <c r="AV207" s="14" t="s">
        <v>83</v>
      </c>
      <c r="AW207" s="14" t="s">
        <v>30</v>
      </c>
      <c r="AX207" s="14" t="s">
        <v>73</v>
      </c>
      <c r="AY207" s="239" t="s">
        <v>120</v>
      </c>
    </row>
    <row r="208" spans="1:65" s="13" customFormat="1" ht="11.25">
      <c r="B208" s="218"/>
      <c r="C208" s="219"/>
      <c r="D208" s="220" t="s">
        <v>129</v>
      </c>
      <c r="E208" s="221" t="s">
        <v>1</v>
      </c>
      <c r="F208" s="222" t="s">
        <v>265</v>
      </c>
      <c r="G208" s="219"/>
      <c r="H208" s="221" t="s">
        <v>1</v>
      </c>
      <c r="I208" s="223"/>
      <c r="J208" s="219"/>
      <c r="K208" s="219"/>
      <c r="L208" s="224"/>
      <c r="M208" s="225"/>
      <c r="N208" s="226"/>
      <c r="O208" s="226"/>
      <c r="P208" s="226"/>
      <c r="Q208" s="226"/>
      <c r="R208" s="226"/>
      <c r="S208" s="226"/>
      <c r="T208" s="227"/>
      <c r="AT208" s="228" t="s">
        <v>129</v>
      </c>
      <c r="AU208" s="228" t="s">
        <v>83</v>
      </c>
      <c r="AV208" s="13" t="s">
        <v>81</v>
      </c>
      <c r="AW208" s="13" t="s">
        <v>30</v>
      </c>
      <c r="AX208" s="13" t="s">
        <v>73</v>
      </c>
      <c r="AY208" s="228" t="s">
        <v>120</v>
      </c>
    </row>
    <row r="209" spans="1:65" s="14" customFormat="1" ht="11.25">
      <c r="B209" s="229"/>
      <c r="C209" s="230"/>
      <c r="D209" s="220" t="s">
        <v>129</v>
      </c>
      <c r="E209" s="231" t="s">
        <v>1</v>
      </c>
      <c r="F209" s="232" t="s">
        <v>140</v>
      </c>
      <c r="G209" s="230"/>
      <c r="H209" s="233">
        <v>192.5</v>
      </c>
      <c r="I209" s="234"/>
      <c r="J209" s="230"/>
      <c r="K209" s="230"/>
      <c r="L209" s="235"/>
      <c r="M209" s="236"/>
      <c r="N209" s="237"/>
      <c r="O209" s="237"/>
      <c r="P209" s="237"/>
      <c r="Q209" s="237"/>
      <c r="R209" s="237"/>
      <c r="S209" s="237"/>
      <c r="T209" s="238"/>
      <c r="AT209" s="239" t="s">
        <v>129</v>
      </c>
      <c r="AU209" s="239" t="s">
        <v>83</v>
      </c>
      <c r="AV209" s="14" t="s">
        <v>83</v>
      </c>
      <c r="AW209" s="14" t="s">
        <v>30</v>
      </c>
      <c r="AX209" s="14" t="s">
        <v>73</v>
      </c>
      <c r="AY209" s="239" t="s">
        <v>120</v>
      </c>
    </row>
    <row r="210" spans="1:65" s="15" customFormat="1" ht="11.25">
      <c r="B210" s="240"/>
      <c r="C210" s="241"/>
      <c r="D210" s="220" t="s">
        <v>129</v>
      </c>
      <c r="E210" s="242" t="s">
        <v>1</v>
      </c>
      <c r="F210" s="243" t="s">
        <v>132</v>
      </c>
      <c r="G210" s="241"/>
      <c r="H210" s="244">
        <v>385</v>
      </c>
      <c r="I210" s="245"/>
      <c r="J210" s="241"/>
      <c r="K210" s="241"/>
      <c r="L210" s="246"/>
      <c r="M210" s="247"/>
      <c r="N210" s="248"/>
      <c r="O210" s="248"/>
      <c r="P210" s="248"/>
      <c r="Q210" s="248"/>
      <c r="R210" s="248"/>
      <c r="S210" s="248"/>
      <c r="T210" s="249"/>
      <c r="AT210" s="250" t="s">
        <v>129</v>
      </c>
      <c r="AU210" s="250" t="s">
        <v>83</v>
      </c>
      <c r="AV210" s="15" t="s">
        <v>127</v>
      </c>
      <c r="AW210" s="15" t="s">
        <v>30</v>
      </c>
      <c r="AX210" s="15" t="s">
        <v>81</v>
      </c>
      <c r="AY210" s="250" t="s">
        <v>120</v>
      </c>
    </row>
    <row r="211" spans="1:65" s="2" customFormat="1" ht="24.2" customHeight="1">
      <c r="A211" s="34"/>
      <c r="B211" s="35"/>
      <c r="C211" s="204" t="s">
        <v>266</v>
      </c>
      <c r="D211" s="204" t="s">
        <v>123</v>
      </c>
      <c r="E211" s="205" t="s">
        <v>267</v>
      </c>
      <c r="F211" s="206" t="s">
        <v>268</v>
      </c>
      <c r="G211" s="207" t="s">
        <v>126</v>
      </c>
      <c r="H211" s="208">
        <v>5</v>
      </c>
      <c r="I211" s="209"/>
      <c r="J211" s="210">
        <f>ROUND(I211*H211,2)</f>
        <v>0</v>
      </c>
      <c r="K211" s="211"/>
      <c r="L211" s="39"/>
      <c r="M211" s="212" t="s">
        <v>1</v>
      </c>
      <c r="N211" s="213" t="s">
        <v>38</v>
      </c>
      <c r="O211" s="71"/>
      <c r="P211" s="214">
        <f>O211*H211</f>
        <v>0</v>
      </c>
      <c r="Q211" s="214">
        <v>0</v>
      </c>
      <c r="R211" s="214">
        <f>Q211*H211</f>
        <v>0</v>
      </c>
      <c r="S211" s="214">
        <v>0</v>
      </c>
      <c r="T211" s="215">
        <f>S211*H211</f>
        <v>0</v>
      </c>
      <c r="U211" s="34"/>
      <c r="V211" s="34"/>
      <c r="W211" s="34"/>
      <c r="X211" s="34"/>
      <c r="Y211" s="34"/>
      <c r="Z211" s="34"/>
      <c r="AA211" s="34"/>
      <c r="AB211" s="34"/>
      <c r="AC211" s="34"/>
      <c r="AD211" s="34"/>
      <c r="AE211" s="34"/>
      <c r="AR211" s="216" t="s">
        <v>127</v>
      </c>
      <c r="AT211" s="216" t="s">
        <v>123</v>
      </c>
      <c r="AU211" s="216" t="s">
        <v>83</v>
      </c>
      <c r="AY211" s="17" t="s">
        <v>120</v>
      </c>
      <c r="BE211" s="217">
        <f>IF(N211="základní",J211,0)</f>
        <v>0</v>
      </c>
      <c r="BF211" s="217">
        <f>IF(N211="snížená",J211,0)</f>
        <v>0</v>
      </c>
      <c r="BG211" s="217">
        <f>IF(N211="zákl. přenesená",J211,0)</f>
        <v>0</v>
      </c>
      <c r="BH211" s="217">
        <f>IF(N211="sníž. přenesená",J211,0)</f>
        <v>0</v>
      </c>
      <c r="BI211" s="217">
        <f>IF(N211="nulová",J211,0)</f>
        <v>0</v>
      </c>
      <c r="BJ211" s="17" t="s">
        <v>81</v>
      </c>
      <c r="BK211" s="217">
        <f>ROUND(I211*H211,2)</f>
        <v>0</v>
      </c>
      <c r="BL211" s="17" t="s">
        <v>127</v>
      </c>
      <c r="BM211" s="216" t="s">
        <v>269</v>
      </c>
    </row>
    <row r="212" spans="1:65" s="2" customFormat="1" ht="24.2" customHeight="1">
      <c r="A212" s="34"/>
      <c r="B212" s="35"/>
      <c r="C212" s="204" t="s">
        <v>270</v>
      </c>
      <c r="D212" s="204" t="s">
        <v>123</v>
      </c>
      <c r="E212" s="205" t="s">
        <v>271</v>
      </c>
      <c r="F212" s="206" t="s">
        <v>272</v>
      </c>
      <c r="G212" s="207" t="s">
        <v>126</v>
      </c>
      <c r="H212" s="208">
        <v>5</v>
      </c>
      <c r="I212" s="209"/>
      <c r="J212" s="210">
        <f>ROUND(I212*H212,2)</f>
        <v>0</v>
      </c>
      <c r="K212" s="211"/>
      <c r="L212" s="39"/>
      <c r="M212" s="212" t="s">
        <v>1</v>
      </c>
      <c r="N212" s="213" t="s">
        <v>38</v>
      </c>
      <c r="O212" s="71"/>
      <c r="P212" s="214">
        <f>O212*H212</f>
        <v>0</v>
      </c>
      <c r="Q212" s="214">
        <v>0</v>
      </c>
      <c r="R212" s="214">
        <f>Q212*H212</f>
        <v>0</v>
      </c>
      <c r="S212" s="214">
        <v>0</v>
      </c>
      <c r="T212" s="215">
        <f>S212*H212</f>
        <v>0</v>
      </c>
      <c r="U212" s="34"/>
      <c r="V212" s="34"/>
      <c r="W212" s="34"/>
      <c r="X212" s="34"/>
      <c r="Y212" s="34"/>
      <c r="Z212" s="34"/>
      <c r="AA212" s="34"/>
      <c r="AB212" s="34"/>
      <c r="AC212" s="34"/>
      <c r="AD212" s="34"/>
      <c r="AE212" s="34"/>
      <c r="AR212" s="216" t="s">
        <v>127</v>
      </c>
      <c r="AT212" s="216" t="s">
        <v>123</v>
      </c>
      <c r="AU212" s="216" t="s">
        <v>83</v>
      </c>
      <c r="AY212" s="17" t="s">
        <v>120</v>
      </c>
      <c r="BE212" s="217">
        <f>IF(N212="základní",J212,0)</f>
        <v>0</v>
      </c>
      <c r="BF212" s="217">
        <f>IF(N212="snížená",J212,0)</f>
        <v>0</v>
      </c>
      <c r="BG212" s="217">
        <f>IF(N212="zákl. přenesená",J212,0)</f>
        <v>0</v>
      </c>
      <c r="BH212" s="217">
        <f>IF(N212="sníž. přenesená",J212,0)</f>
        <v>0</v>
      </c>
      <c r="BI212" s="217">
        <f>IF(N212="nulová",J212,0)</f>
        <v>0</v>
      </c>
      <c r="BJ212" s="17" t="s">
        <v>81</v>
      </c>
      <c r="BK212" s="217">
        <f>ROUND(I212*H212,2)</f>
        <v>0</v>
      </c>
      <c r="BL212" s="17" t="s">
        <v>127</v>
      </c>
      <c r="BM212" s="216" t="s">
        <v>273</v>
      </c>
    </row>
    <row r="213" spans="1:65" s="2" customFormat="1" ht="24.2" customHeight="1">
      <c r="A213" s="34"/>
      <c r="B213" s="35"/>
      <c r="C213" s="204" t="s">
        <v>274</v>
      </c>
      <c r="D213" s="204" t="s">
        <v>123</v>
      </c>
      <c r="E213" s="205" t="s">
        <v>275</v>
      </c>
      <c r="F213" s="206" t="s">
        <v>276</v>
      </c>
      <c r="G213" s="207" t="s">
        <v>126</v>
      </c>
      <c r="H213" s="208">
        <v>218.3</v>
      </c>
      <c r="I213" s="209"/>
      <c r="J213" s="210">
        <f>ROUND(I213*H213,2)</f>
        <v>0</v>
      </c>
      <c r="K213" s="211"/>
      <c r="L213" s="39"/>
      <c r="M213" s="212" t="s">
        <v>1</v>
      </c>
      <c r="N213" s="213" t="s">
        <v>38</v>
      </c>
      <c r="O213" s="71"/>
      <c r="P213" s="214">
        <f>O213*H213</f>
        <v>0</v>
      </c>
      <c r="Q213" s="214">
        <v>0.10362</v>
      </c>
      <c r="R213" s="214">
        <f>Q213*H213</f>
        <v>22.620246000000002</v>
      </c>
      <c r="S213" s="214">
        <v>0</v>
      </c>
      <c r="T213" s="215">
        <f>S213*H213</f>
        <v>0</v>
      </c>
      <c r="U213" s="34"/>
      <c r="V213" s="34"/>
      <c r="W213" s="34"/>
      <c r="X213" s="34"/>
      <c r="Y213" s="34"/>
      <c r="Z213" s="34"/>
      <c r="AA213" s="34"/>
      <c r="AB213" s="34"/>
      <c r="AC213" s="34"/>
      <c r="AD213" s="34"/>
      <c r="AE213" s="34"/>
      <c r="AR213" s="216" t="s">
        <v>127</v>
      </c>
      <c r="AT213" s="216" t="s">
        <v>123</v>
      </c>
      <c r="AU213" s="216" t="s">
        <v>83</v>
      </c>
      <c r="AY213" s="17" t="s">
        <v>120</v>
      </c>
      <c r="BE213" s="217">
        <f>IF(N213="základní",J213,0)</f>
        <v>0</v>
      </c>
      <c r="BF213" s="217">
        <f>IF(N213="snížená",J213,0)</f>
        <v>0</v>
      </c>
      <c r="BG213" s="217">
        <f>IF(N213="zákl. přenesená",J213,0)</f>
        <v>0</v>
      </c>
      <c r="BH213" s="217">
        <f>IF(N213="sníž. přenesená",J213,0)</f>
        <v>0</v>
      </c>
      <c r="BI213" s="217">
        <f>IF(N213="nulová",J213,0)</f>
        <v>0</v>
      </c>
      <c r="BJ213" s="17" t="s">
        <v>81</v>
      </c>
      <c r="BK213" s="217">
        <f>ROUND(I213*H213,2)</f>
        <v>0</v>
      </c>
      <c r="BL213" s="17" t="s">
        <v>127</v>
      </c>
      <c r="BM213" s="216" t="s">
        <v>277</v>
      </c>
    </row>
    <row r="214" spans="1:65" s="13" customFormat="1" ht="11.25">
      <c r="B214" s="218"/>
      <c r="C214" s="219"/>
      <c r="D214" s="220" t="s">
        <v>129</v>
      </c>
      <c r="E214" s="221" t="s">
        <v>1</v>
      </c>
      <c r="F214" s="222" t="s">
        <v>278</v>
      </c>
      <c r="G214" s="219"/>
      <c r="H214" s="221" t="s">
        <v>1</v>
      </c>
      <c r="I214" s="223"/>
      <c r="J214" s="219"/>
      <c r="K214" s="219"/>
      <c r="L214" s="224"/>
      <c r="M214" s="225"/>
      <c r="N214" s="226"/>
      <c r="O214" s="226"/>
      <c r="P214" s="226"/>
      <c r="Q214" s="226"/>
      <c r="R214" s="226"/>
      <c r="S214" s="226"/>
      <c r="T214" s="227"/>
      <c r="AT214" s="228" t="s">
        <v>129</v>
      </c>
      <c r="AU214" s="228" t="s">
        <v>83</v>
      </c>
      <c r="AV214" s="13" t="s">
        <v>81</v>
      </c>
      <c r="AW214" s="13" t="s">
        <v>30</v>
      </c>
      <c r="AX214" s="13" t="s">
        <v>73</v>
      </c>
      <c r="AY214" s="228" t="s">
        <v>120</v>
      </c>
    </row>
    <row r="215" spans="1:65" s="13" customFormat="1" ht="11.25">
      <c r="B215" s="218"/>
      <c r="C215" s="219"/>
      <c r="D215" s="220" t="s">
        <v>129</v>
      </c>
      <c r="E215" s="221" t="s">
        <v>1</v>
      </c>
      <c r="F215" s="222" t="s">
        <v>279</v>
      </c>
      <c r="G215" s="219"/>
      <c r="H215" s="221" t="s">
        <v>1</v>
      </c>
      <c r="I215" s="223"/>
      <c r="J215" s="219"/>
      <c r="K215" s="219"/>
      <c r="L215" s="224"/>
      <c r="M215" s="225"/>
      <c r="N215" s="226"/>
      <c r="O215" s="226"/>
      <c r="P215" s="226"/>
      <c r="Q215" s="226"/>
      <c r="R215" s="226"/>
      <c r="S215" s="226"/>
      <c r="T215" s="227"/>
      <c r="AT215" s="228" t="s">
        <v>129</v>
      </c>
      <c r="AU215" s="228" t="s">
        <v>83</v>
      </c>
      <c r="AV215" s="13" t="s">
        <v>81</v>
      </c>
      <c r="AW215" s="13" t="s">
        <v>30</v>
      </c>
      <c r="AX215" s="13" t="s">
        <v>73</v>
      </c>
      <c r="AY215" s="228" t="s">
        <v>120</v>
      </c>
    </row>
    <row r="216" spans="1:65" s="14" customFormat="1" ht="11.25">
      <c r="B216" s="229"/>
      <c r="C216" s="230"/>
      <c r="D216" s="220" t="s">
        <v>129</v>
      </c>
      <c r="E216" s="231" t="s">
        <v>1</v>
      </c>
      <c r="F216" s="232" t="s">
        <v>140</v>
      </c>
      <c r="G216" s="230"/>
      <c r="H216" s="233">
        <v>192.5</v>
      </c>
      <c r="I216" s="234"/>
      <c r="J216" s="230"/>
      <c r="K216" s="230"/>
      <c r="L216" s="235"/>
      <c r="M216" s="236"/>
      <c r="N216" s="237"/>
      <c r="O216" s="237"/>
      <c r="P216" s="237"/>
      <c r="Q216" s="237"/>
      <c r="R216" s="237"/>
      <c r="S216" s="237"/>
      <c r="T216" s="238"/>
      <c r="AT216" s="239" t="s">
        <v>129</v>
      </c>
      <c r="AU216" s="239" t="s">
        <v>83</v>
      </c>
      <c r="AV216" s="14" t="s">
        <v>83</v>
      </c>
      <c r="AW216" s="14" t="s">
        <v>30</v>
      </c>
      <c r="AX216" s="14" t="s">
        <v>73</v>
      </c>
      <c r="AY216" s="239" t="s">
        <v>120</v>
      </c>
    </row>
    <row r="217" spans="1:65" s="13" customFormat="1" ht="11.25">
      <c r="B217" s="218"/>
      <c r="C217" s="219"/>
      <c r="D217" s="220" t="s">
        <v>129</v>
      </c>
      <c r="E217" s="221" t="s">
        <v>1</v>
      </c>
      <c r="F217" s="222" t="s">
        <v>280</v>
      </c>
      <c r="G217" s="219"/>
      <c r="H217" s="221" t="s">
        <v>1</v>
      </c>
      <c r="I217" s="223"/>
      <c r="J217" s="219"/>
      <c r="K217" s="219"/>
      <c r="L217" s="224"/>
      <c r="M217" s="225"/>
      <c r="N217" s="226"/>
      <c r="O217" s="226"/>
      <c r="P217" s="226"/>
      <c r="Q217" s="226"/>
      <c r="R217" s="226"/>
      <c r="S217" s="226"/>
      <c r="T217" s="227"/>
      <c r="AT217" s="228" t="s">
        <v>129</v>
      </c>
      <c r="AU217" s="228" t="s">
        <v>83</v>
      </c>
      <c r="AV217" s="13" t="s">
        <v>81</v>
      </c>
      <c r="AW217" s="13" t="s">
        <v>30</v>
      </c>
      <c r="AX217" s="13" t="s">
        <v>73</v>
      </c>
      <c r="AY217" s="228" t="s">
        <v>120</v>
      </c>
    </row>
    <row r="218" spans="1:65" s="14" customFormat="1" ht="11.25">
      <c r="B218" s="229"/>
      <c r="C218" s="230"/>
      <c r="D218" s="220" t="s">
        <v>129</v>
      </c>
      <c r="E218" s="231" t="s">
        <v>1</v>
      </c>
      <c r="F218" s="232" t="s">
        <v>131</v>
      </c>
      <c r="G218" s="230"/>
      <c r="H218" s="233">
        <v>25.8</v>
      </c>
      <c r="I218" s="234"/>
      <c r="J218" s="230"/>
      <c r="K218" s="230"/>
      <c r="L218" s="235"/>
      <c r="M218" s="236"/>
      <c r="N218" s="237"/>
      <c r="O218" s="237"/>
      <c r="P218" s="237"/>
      <c r="Q218" s="237"/>
      <c r="R218" s="237"/>
      <c r="S218" s="237"/>
      <c r="T218" s="238"/>
      <c r="AT218" s="239" t="s">
        <v>129</v>
      </c>
      <c r="AU218" s="239" t="s">
        <v>83</v>
      </c>
      <c r="AV218" s="14" t="s">
        <v>83</v>
      </c>
      <c r="AW218" s="14" t="s">
        <v>30</v>
      </c>
      <c r="AX218" s="14" t="s">
        <v>73</v>
      </c>
      <c r="AY218" s="239" t="s">
        <v>120</v>
      </c>
    </row>
    <row r="219" spans="1:65" s="15" customFormat="1" ht="11.25">
      <c r="B219" s="240"/>
      <c r="C219" s="241"/>
      <c r="D219" s="220" t="s">
        <v>129</v>
      </c>
      <c r="E219" s="242" t="s">
        <v>1</v>
      </c>
      <c r="F219" s="243" t="s">
        <v>132</v>
      </c>
      <c r="G219" s="241"/>
      <c r="H219" s="244">
        <v>218.3</v>
      </c>
      <c r="I219" s="245"/>
      <c r="J219" s="241"/>
      <c r="K219" s="241"/>
      <c r="L219" s="246"/>
      <c r="M219" s="247"/>
      <c r="N219" s="248"/>
      <c r="O219" s="248"/>
      <c r="P219" s="248"/>
      <c r="Q219" s="248"/>
      <c r="R219" s="248"/>
      <c r="S219" s="248"/>
      <c r="T219" s="249"/>
      <c r="AT219" s="250" t="s">
        <v>129</v>
      </c>
      <c r="AU219" s="250" t="s">
        <v>83</v>
      </c>
      <c r="AV219" s="15" t="s">
        <v>127</v>
      </c>
      <c r="AW219" s="15" t="s">
        <v>30</v>
      </c>
      <c r="AX219" s="15" t="s">
        <v>81</v>
      </c>
      <c r="AY219" s="250" t="s">
        <v>120</v>
      </c>
    </row>
    <row r="220" spans="1:65" s="2" customFormat="1" ht="14.45" customHeight="1">
      <c r="A220" s="34"/>
      <c r="B220" s="35"/>
      <c r="C220" s="251" t="s">
        <v>281</v>
      </c>
      <c r="D220" s="251" t="s">
        <v>186</v>
      </c>
      <c r="E220" s="252" t="s">
        <v>282</v>
      </c>
      <c r="F220" s="253" t="s">
        <v>283</v>
      </c>
      <c r="G220" s="254" t="s">
        <v>126</v>
      </c>
      <c r="H220" s="255">
        <v>211.75</v>
      </c>
      <c r="I220" s="256"/>
      <c r="J220" s="257">
        <f>ROUND(I220*H220,2)</f>
        <v>0</v>
      </c>
      <c r="K220" s="258"/>
      <c r="L220" s="259"/>
      <c r="M220" s="260" t="s">
        <v>1</v>
      </c>
      <c r="N220" s="261" t="s">
        <v>38</v>
      </c>
      <c r="O220" s="71"/>
      <c r="P220" s="214">
        <f>O220*H220</f>
        <v>0</v>
      </c>
      <c r="Q220" s="214">
        <v>0.17599999999999999</v>
      </c>
      <c r="R220" s="214">
        <f>Q220*H220</f>
        <v>37.268000000000001</v>
      </c>
      <c r="S220" s="214">
        <v>0</v>
      </c>
      <c r="T220" s="215">
        <f>S220*H220</f>
        <v>0</v>
      </c>
      <c r="U220" s="34"/>
      <c r="V220" s="34"/>
      <c r="W220" s="34"/>
      <c r="X220" s="34"/>
      <c r="Y220" s="34"/>
      <c r="Z220" s="34"/>
      <c r="AA220" s="34"/>
      <c r="AB220" s="34"/>
      <c r="AC220" s="34"/>
      <c r="AD220" s="34"/>
      <c r="AE220" s="34"/>
      <c r="AR220" s="216" t="s">
        <v>122</v>
      </c>
      <c r="AT220" s="216" t="s">
        <v>186</v>
      </c>
      <c r="AU220" s="216" t="s">
        <v>83</v>
      </c>
      <c r="AY220" s="17" t="s">
        <v>120</v>
      </c>
      <c r="BE220" s="217">
        <f>IF(N220="základní",J220,0)</f>
        <v>0</v>
      </c>
      <c r="BF220" s="217">
        <f>IF(N220="snížená",J220,0)</f>
        <v>0</v>
      </c>
      <c r="BG220" s="217">
        <f>IF(N220="zákl. přenesená",J220,0)</f>
        <v>0</v>
      </c>
      <c r="BH220" s="217">
        <f>IF(N220="sníž. přenesená",J220,0)</f>
        <v>0</v>
      </c>
      <c r="BI220" s="217">
        <f>IF(N220="nulová",J220,0)</f>
        <v>0</v>
      </c>
      <c r="BJ220" s="17" t="s">
        <v>81</v>
      </c>
      <c r="BK220" s="217">
        <f>ROUND(I220*H220,2)</f>
        <v>0</v>
      </c>
      <c r="BL220" s="17" t="s">
        <v>127</v>
      </c>
      <c r="BM220" s="216" t="s">
        <v>284</v>
      </c>
    </row>
    <row r="221" spans="1:65" s="13" customFormat="1" ht="11.25">
      <c r="B221" s="218"/>
      <c r="C221" s="219"/>
      <c r="D221" s="220" t="s">
        <v>129</v>
      </c>
      <c r="E221" s="221" t="s">
        <v>1</v>
      </c>
      <c r="F221" s="222" t="s">
        <v>285</v>
      </c>
      <c r="G221" s="219"/>
      <c r="H221" s="221" t="s">
        <v>1</v>
      </c>
      <c r="I221" s="223"/>
      <c r="J221" s="219"/>
      <c r="K221" s="219"/>
      <c r="L221" s="224"/>
      <c r="M221" s="225"/>
      <c r="N221" s="226"/>
      <c r="O221" s="226"/>
      <c r="P221" s="226"/>
      <c r="Q221" s="226"/>
      <c r="R221" s="226"/>
      <c r="S221" s="226"/>
      <c r="T221" s="227"/>
      <c r="AT221" s="228" t="s">
        <v>129</v>
      </c>
      <c r="AU221" s="228" t="s">
        <v>83</v>
      </c>
      <c r="AV221" s="13" t="s">
        <v>81</v>
      </c>
      <c r="AW221" s="13" t="s">
        <v>30</v>
      </c>
      <c r="AX221" s="13" t="s">
        <v>73</v>
      </c>
      <c r="AY221" s="228" t="s">
        <v>120</v>
      </c>
    </row>
    <row r="222" spans="1:65" s="14" customFormat="1" ht="11.25">
      <c r="B222" s="229"/>
      <c r="C222" s="230"/>
      <c r="D222" s="220" t="s">
        <v>129</v>
      </c>
      <c r="E222" s="231" t="s">
        <v>1</v>
      </c>
      <c r="F222" s="232" t="s">
        <v>286</v>
      </c>
      <c r="G222" s="230"/>
      <c r="H222" s="233">
        <v>211.75</v>
      </c>
      <c r="I222" s="234"/>
      <c r="J222" s="230"/>
      <c r="K222" s="230"/>
      <c r="L222" s="235"/>
      <c r="M222" s="236"/>
      <c r="N222" s="237"/>
      <c r="O222" s="237"/>
      <c r="P222" s="237"/>
      <c r="Q222" s="237"/>
      <c r="R222" s="237"/>
      <c r="S222" s="237"/>
      <c r="T222" s="238"/>
      <c r="AT222" s="239" t="s">
        <v>129</v>
      </c>
      <c r="AU222" s="239" t="s">
        <v>83</v>
      </c>
      <c r="AV222" s="14" t="s">
        <v>83</v>
      </c>
      <c r="AW222" s="14" t="s">
        <v>30</v>
      </c>
      <c r="AX222" s="14" t="s">
        <v>73</v>
      </c>
      <c r="AY222" s="239" t="s">
        <v>120</v>
      </c>
    </row>
    <row r="223" spans="1:65" s="15" customFormat="1" ht="11.25">
      <c r="B223" s="240"/>
      <c r="C223" s="241"/>
      <c r="D223" s="220" t="s">
        <v>129</v>
      </c>
      <c r="E223" s="242" t="s">
        <v>1</v>
      </c>
      <c r="F223" s="243" t="s">
        <v>132</v>
      </c>
      <c r="G223" s="241"/>
      <c r="H223" s="244">
        <v>211.75</v>
      </c>
      <c r="I223" s="245"/>
      <c r="J223" s="241"/>
      <c r="K223" s="241"/>
      <c r="L223" s="246"/>
      <c r="M223" s="247"/>
      <c r="N223" s="248"/>
      <c r="O223" s="248"/>
      <c r="P223" s="248"/>
      <c r="Q223" s="248"/>
      <c r="R223" s="248"/>
      <c r="S223" s="248"/>
      <c r="T223" s="249"/>
      <c r="AT223" s="250" t="s">
        <v>129</v>
      </c>
      <c r="AU223" s="250" t="s">
        <v>83</v>
      </c>
      <c r="AV223" s="15" t="s">
        <v>127</v>
      </c>
      <c r="AW223" s="15" t="s">
        <v>30</v>
      </c>
      <c r="AX223" s="15" t="s">
        <v>81</v>
      </c>
      <c r="AY223" s="250" t="s">
        <v>120</v>
      </c>
    </row>
    <row r="224" spans="1:65" s="12" customFormat="1" ht="22.9" customHeight="1">
      <c r="B224" s="188"/>
      <c r="C224" s="189"/>
      <c r="D224" s="190" t="s">
        <v>72</v>
      </c>
      <c r="E224" s="202" t="s">
        <v>122</v>
      </c>
      <c r="F224" s="202" t="s">
        <v>287</v>
      </c>
      <c r="G224" s="189"/>
      <c r="H224" s="189"/>
      <c r="I224" s="192"/>
      <c r="J224" s="203">
        <f>BK224</f>
        <v>0</v>
      </c>
      <c r="K224" s="189"/>
      <c r="L224" s="194"/>
      <c r="M224" s="195"/>
      <c r="N224" s="196"/>
      <c r="O224" s="196"/>
      <c r="P224" s="197">
        <f>SUM(P225:P239)</f>
        <v>0</v>
      </c>
      <c r="Q224" s="196"/>
      <c r="R224" s="197">
        <f>SUM(R225:R239)</f>
        <v>1.1055300000000001</v>
      </c>
      <c r="S224" s="196"/>
      <c r="T224" s="198">
        <f>SUM(T225:T239)</f>
        <v>0</v>
      </c>
      <c r="AR224" s="199" t="s">
        <v>81</v>
      </c>
      <c r="AT224" s="200" t="s">
        <v>72</v>
      </c>
      <c r="AU224" s="200" t="s">
        <v>81</v>
      </c>
      <c r="AY224" s="199" t="s">
        <v>120</v>
      </c>
      <c r="BK224" s="201">
        <f>SUM(BK225:BK239)</f>
        <v>0</v>
      </c>
    </row>
    <row r="225" spans="1:65" s="2" customFormat="1" ht="24.2" customHeight="1">
      <c r="A225" s="34"/>
      <c r="B225" s="35"/>
      <c r="C225" s="204" t="s">
        <v>288</v>
      </c>
      <c r="D225" s="204" t="s">
        <v>123</v>
      </c>
      <c r="E225" s="205" t="s">
        <v>289</v>
      </c>
      <c r="F225" s="206" t="s">
        <v>290</v>
      </c>
      <c r="G225" s="207" t="s">
        <v>229</v>
      </c>
      <c r="H225" s="208">
        <v>15</v>
      </c>
      <c r="I225" s="209"/>
      <c r="J225" s="210">
        <f>ROUND(I225*H225,2)</f>
        <v>0</v>
      </c>
      <c r="K225" s="211"/>
      <c r="L225" s="39"/>
      <c r="M225" s="212" t="s">
        <v>1</v>
      </c>
      <c r="N225" s="213" t="s">
        <v>38</v>
      </c>
      <c r="O225" s="71"/>
      <c r="P225" s="214">
        <f>O225*H225</f>
        <v>0</v>
      </c>
      <c r="Q225" s="214">
        <v>1.0000000000000001E-5</v>
      </c>
      <c r="R225" s="214">
        <f>Q225*H225</f>
        <v>1.5000000000000001E-4</v>
      </c>
      <c r="S225" s="214">
        <v>0</v>
      </c>
      <c r="T225" s="215">
        <f>S225*H225</f>
        <v>0</v>
      </c>
      <c r="U225" s="34"/>
      <c r="V225" s="34"/>
      <c r="W225" s="34"/>
      <c r="X225" s="34"/>
      <c r="Y225" s="34"/>
      <c r="Z225" s="34"/>
      <c r="AA225" s="34"/>
      <c r="AB225" s="34"/>
      <c r="AC225" s="34"/>
      <c r="AD225" s="34"/>
      <c r="AE225" s="34"/>
      <c r="AR225" s="216" t="s">
        <v>127</v>
      </c>
      <c r="AT225" s="216" t="s">
        <v>123</v>
      </c>
      <c r="AU225" s="216" t="s">
        <v>83</v>
      </c>
      <c r="AY225" s="17" t="s">
        <v>120</v>
      </c>
      <c r="BE225" s="217">
        <f>IF(N225="základní",J225,0)</f>
        <v>0</v>
      </c>
      <c r="BF225" s="217">
        <f>IF(N225="snížená",J225,0)</f>
        <v>0</v>
      </c>
      <c r="BG225" s="217">
        <f>IF(N225="zákl. přenesená",J225,0)</f>
        <v>0</v>
      </c>
      <c r="BH225" s="217">
        <f>IF(N225="sníž. přenesená",J225,0)</f>
        <v>0</v>
      </c>
      <c r="BI225" s="217">
        <f>IF(N225="nulová",J225,0)</f>
        <v>0</v>
      </c>
      <c r="BJ225" s="17" t="s">
        <v>81</v>
      </c>
      <c r="BK225" s="217">
        <f>ROUND(I225*H225,2)</f>
        <v>0</v>
      </c>
      <c r="BL225" s="17" t="s">
        <v>127</v>
      </c>
      <c r="BM225" s="216" t="s">
        <v>291</v>
      </c>
    </row>
    <row r="226" spans="1:65" s="13" customFormat="1" ht="11.25">
      <c r="B226" s="218"/>
      <c r="C226" s="219"/>
      <c r="D226" s="220" t="s">
        <v>129</v>
      </c>
      <c r="E226" s="221" t="s">
        <v>1</v>
      </c>
      <c r="F226" s="222" t="s">
        <v>292</v>
      </c>
      <c r="G226" s="219"/>
      <c r="H226" s="221" t="s">
        <v>1</v>
      </c>
      <c r="I226" s="223"/>
      <c r="J226" s="219"/>
      <c r="K226" s="219"/>
      <c r="L226" s="224"/>
      <c r="M226" s="225"/>
      <c r="N226" s="226"/>
      <c r="O226" s="226"/>
      <c r="P226" s="226"/>
      <c r="Q226" s="226"/>
      <c r="R226" s="226"/>
      <c r="S226" s="226"/>
      <c r="T226" s="227"/>
      <c r="AT226" s="228" t="s">
        <v>129</v>
      </c>
      <c r="AU226" s="228" t="s">
        <v>83</v>
      </c>
      <c r="AV226" s="13" t="s">
        <v>81</v>
      </c>
      <c r="AW226" s="13" t="s">
        <v>30</v>
      </c>
      <c r="AX226" s="13" t="s">
        <v>73</v>
      </c>
      <c r="AY226" s="228" t="s">
        <v>120</v>
      </c>
    </row>
    <row r="227" spans="1:65" s="14" customFormat="1" ht="11.25">
      <c r="B227" s="229"/>
      <c r="C227" s="230"/>
      <c r="D227" s="220" t="s">
        <v>129</v>
      </c>
      <c r="E227" s="231" t="s">
        <v>1</v>
      </c>
      <c r="F227" s="232" t="s">
        <v>258</v>
      </c>
      <c r="G227" s="230"/>
      <c r="H227" s="233">
        <v>5</v>
      </c>
      <c r="I227" s="234"/>
      <c r="J227" s="230"/>
      <c r="K227" s="230"/>
      <c r="L227" s="235"/>
      <c r="M227" s="236"/>
      <c r="N227" s="237"/>
      <c r="O227" s="237"/>
      <c r="P227" s="237"/>
      <c r="Q227" s="237"/>
      <c r="R227" s="237"/>
      <c r="S227" s="237"/>
      <c r="T227" s="238"/>
      <c r="AT227" s="239" t="s">
        <v>129</v>
      </c>
      <c r="AU227" s="239" t="s">
        <v>83</v>
      </c>
      <c r="AV227" s="14" t="s">
        <v>83</v>
      </c>
      <c r="AW227" s="14" t="s">
        <v>30</v>
      </c>
      <c r="AX227" s="14" t="s">
        <v>73</v>
      </c>
      <c r="AY227" s="239" t="s">
        <v>120</v>
      </c>
    </row>
    <row r="228" spans="1:65" s="13" customFormat="1" ht="11.25">
      <c r="B228" s="218"/>
      <c r="C228" s="219"/>
      <c r="D228" s="220" t="s">
        <v>129</v>
      </c>
      <c r="E228" s="221" t="s">
        <v>1</v>
      </c>
      <c r="F228" s="222" t="s">
        <v>293</v>
      </c>
      <c r="G228" s="219"/>
      <c r="H228" s="221" t="s">
        <v>1</v>
      </c>
      <c r="I228" s="223"/>
      <c r="J228" s="219"/>
      <c r="K228" s="219"/>
      <c r="L228" s="224"/>
      <c r="M228" s="225"/>
      <c r="N228" s="226"/>
      <c r="O228" s="226"/>
      <c r="P228" s="226"/>
      <c r="Q228" s="226"/>
      <c r="R228" s="226"/>
      <c r="S228" s="226"/>
      <c r="T228" s="227"/>
      <c r="AT228" s="228" t="s">
        <v>129</v>
      </c>
      <c r="AU228" s="228" t="s">
        <v>83</v>
      </c>
      <c r="AV228" s="13" t="s">
        <v>81</v>
      </c>
      <c r="AW228" s="13" t="s">
        <v>30</v>
      </c>
      <c r="AX228" s="13" t="s">
        <v>73</v>
      </c>
      <c r="AY228" s="228" t="s">
        <v>120</v>
      </c>
    </row>
    <row r="229" spans="1:65" s="14" customFormat="1" ht="11.25">
      <c r="B229" s="229"/>
      <c r="C229" s="230"/>
      <c r="D229" s="220" t="s">
        <v>129</v>
      </c>
      <c r="E229" s="231" t="s">
        <v>1</v>
      </c>
      <c r="F229" s="232" t="s">
        <v>196</v>
      </c>
      <c r="G229" s="230"/>
      <c r="H229" s="233">
        <v>10</v>
      </c>
      <c r="I229" s="234"/>
      <c r="J229" s="230"/>
      <c r="K229" s="230"/>
      <c r="L229" s="235"/>
      <c r="M229" s="236"/>
      <c r="N229" s="237"/>
      <c r="O229" s="237"/>
      <c r="P229" s="237"/>
      <c r="Q229" s="237"/>
      <c r="R229" s="237"/>
      <c r="S229" s="237"/>
      <c r="T229" s="238"/>
      <c r="AT229" s="239" t="s">
        <v>129</v>
      </c>
      <c r="AU229" s="239" t="s">
        <v>83</v>
      </c>
      <c r="AV229" s="14" t="s">
        <v>83</v>
      </c>
      <c r="AW229" s="14" t="s">
        <v>30</v>
      </c>
      <c r="AX229" s="14" t="s">
        <v>73</v>
      </c>
      <c r="AY229" s="239" t="s">
        <v>120</v>
      </c>
    </row>
    <row r="230" spans="1:65" s="15" customFormat="1" ht="11.25">
      <c r="B230" s="240"/>
      <c r="C230" s="241"/>
      <c r="D230" s="220" t="s">
        <v>129</v>
      </c>
      <c r="E230" s="242" t="s">
        <v>1</v>
      </c>
      <c r="F230" s="243" t="s">
        <v>132</v>
      </c>
      <c r="G230" s="241"/>
      <c r="H230" s="244">
        <v>15</v>
      </c>
      <c r="I230" s="245"/>
      <c r="J230" s="241"/>
      <c r="K230" s="241"/>
      <c r="L230" s="246"/>
      <c r="M230" s="247"/>
      <c r="N230" s="248"/>
      <c r="O230" s="248"/>
      <c r="P230" s="248"/>
      <c r="Q230" s="248"/>
      <c r="R230" s="248"/>
      <c r="S230" s="248"/>
      <c r="T230" s="249"/>
      <c r="AT230" s="250" t="s">
        <v>129</v>
      </c>
      <c r="AU230" s="250" t="s">
        <v>83</v>
      </c>
      <c r="AV230" s="15" t="s">
        <v>127</v>
      </c>
      <c r="AW230" s="15" t="s">
        <v>30</v>
      </c>
      <c r="AX230" s="15" t="s">
        <v>81</v>
      </c>
      <c r="AY230" s="250" t="s">
        <v>120</v>
      </c>
    </row>
    <row r="231" spans="1:65" s="2" customFormat="1" ht="14.45" customHeight="1">
      <c r="A231" s="34"/>
      <c r="B231" s="35"/>
      <c r="C231" s="251" t="s">
        <v>294</v>
      </c>
      <c r="D231" s="251" t="s">
        <v>186</v>
      </c>
      <c r="E231" s="252" t="s">
        <v>295</v>
      </c>
      <c r="F231" s="253" t="s">
        <v>296</v>
      </c>
      <c r="G231" s="254" t="s">
        <v>229</v>
      </c>
      <c r="H231" s="255">
        <v>15</v>
      </c>
      <c r="I231" s="256"/>
      <c r="J231" s="257">
        <f t="shared" ref="J231:J239" si="0">ROUND(I231*H231,2)</f>
        <v>0</v>
      </c>
      <c r="K231" s="258"/>
      <c r="L231" s="259"/>
      <c r="M231" s="260" t="s">
        <v>1</v>
      </c>
      <c r="N231" s="261" t="s">
        <v>38</v>
      </c>
      <c r="O231" s="71"/>
      <c r="P231" s="214">
        <f t="shared" ref="P231:P239" si="1">O231*H231</f>
        <v>0</v>
      </c>
      <c r="Q231" s="214">
        <v>3.82E-3</v>
      </c>
      <c r="R231" s="214">
        <f t="shared" ref="R231:R239" si="2">Q231*H231</f>
        <v>5.7300000000000004E-2</v>
      </c>
      <c r="S231" s="214">
        <v>0</v>
      </c>
      <c r="T231" s="215">
        <f t="shared" ref="T231:T239" si="3">S231*H231</f>
        <v>0</v>
      </c>
      <c r="U231" s="34"/>
      <c r="V231" s="34"/>
      <c r="W231" s="34"/>
      <c r="X231" s="34"/>
      <c r="Y231" s="34"/>
      <c r="Z231" s="34"/>
      <c r="AA231" s="34"/>
      <c r="AB231" s="34"/>
      <c r="AC231" s="34"/>
      <c r="AD231" s="34"/>
      <c r="AE231" s="34"/>
      <c r="AR231" s="216" t="s">
        <v>122</v>
      </c>
      <c r="AT231" s="216" t="s">
        <v>186</v>
      </c>
      <c r="AU231" s="216" t="s">
        <v>83</v>
      </c>
      <c r="AY231" s="17" t="s">
        <v>120</v>
      </c>
      <c r="BE231" s="217">
        <f t="shared" ref="BE231:BE239" si="4">IF(N231="základní",J231,0)</f>
        <v>0</v>
      </c>
      <c r="BF231" s="217">
        <f t="shared" ref="BF231:BF239" si="5">IF(N231="snížená",J231,0)</f>
        <v>0</v>
      </c>
      <c r="BG231" s="217">
        <f t="shared" ref="BG231:BG239" si="6">IF(N231="zákl. přenesená",J231,0)</f>
        <v>0</v>
      </c>
      <c r="BH231" s="217">
        <f t="shared" ref="BH231:BH239" si="7">IF(N231="sníž. přenesená",J231,0)</f>
        <v>0</v>
      </c>
      <c r="BI231" s="217">
        <f t="shared" ref="BI231:BI239" si="8">IF(N231="nulová",J231,0)</f>
        <v>0</v>
      </c>
      <c r="BJ231" s="17" t="s">
        <v>81</v>
      </c>
      <c r="BK231" s="217">
        <f t="shared" ref="BK231:BK239" si="9">ROUND(I231*H231,2)</f>
        <v>0</v>
      </c>
      <c r="BL231" s="17" t="s">
        <v>127</v>
      </c>
      <c r="BM231" s="216" t="s">
        <v>297</v>
      </c>
    </row>
    <row r="232" spans="1:65" s="2" customFormat="1" ht="24.2" customHeight="1">
      <c r="A232" s="34"/>
      <c r="B232" s="35"/>
      <c r="C232" s="204" t="s">
        <v>298</v>
      </c>
      <c r="D232" s="204" t="s">
        <v>123</v>
      </c>
      <c r="E232" s="205" t="s">
        <v>299</v>
      </c>
      <c r="F232" s="206" t="s">
        <v>300</v>
      </c>
      <c r="G232" s="207" t="s">
        <v>301</v>
      </c>
      <c r="H232" s="208">
        <v>1</v>
      </c>
      <c r="I232" s="209"/>
      <c r="J232" s="210">
        <f t="shared" si="0"/>
        <v>0</v>
      </c>
      <c r="K232" s="211"/>
      <c r="L232" s="39"/>
      <c r="M232" s="212" t="s">
        <v>1</v>
      </c>
      <c r="N232" s="213" t="s">
        <v>38</v>
      </c>
      <c r="O232" s="71"/>
      <c r="P232" s="214">
        <f t="shared" si="1"/>
        <v>0</v>
      </c>
      <c r="Q232" s="214">
        <v>1.7000000000000001E-4</v>
      </c>
      <c r="R232" s="214">
        <f t="shared" si="2"/>
        <v>1.7000000000000001E-4</v>
      </c>
      <c r="S232" s="214">
        <v>0</v>
      </c>
      <c r="T232" s="215">
        <f t="shared" si="3"/>
        <v>0</v>
      </c>
      <c r="U232" s="34"/>
      <c r="V232" s="34"/>
      <c r="W232" s="34"/>
      <c r="X232" s="34"/>
      <c r="Y232" s="34"/>
      <c r="Z232" s="34"/>
      <c r="AA232" s="34"/>
      <c r="AB232" s="34"/>
      <c r="AC232" s="34"/>
      <c r="AD232" s="34"/>
      <c r="AE232" s="34"/>
      <c r="AR232" s="216" t="s">
        <v>127</v>
      </c>
      <c r="AT232" s="216" t="s">
        <v>123</v>
      </c>
      <c r="AU232" s="216" t="s">
        <v>83</v>
      </c>
      <c r="AY232" s="17" t="s">
        <v>120</v>
      </c>
      <c r="BE232" s="217">
        <f t="shared" si="4"/>
        <v>0</v>
      </c>
      <c r="BF232" s="217">
        <f t="shared" si="5"/>
        <v>0</v>
      </c>
      <c r="BG232" s="217">
        <f t="shared" si="6"/>
        <v>0</v>
      </c>
      <c r="BH232" s="217">
        <f t="shared" si="7"/>
        <v>0</v>
      </c>
      <c r="BI232" s="217">
        <f t="shared" si="8"/>
        <v>0</v>
      </c>
      <c r="BJ232" s="17" t="s">
        <v>81</v>
      </c>
      <c r="BK232" s="217">
        <f t="shared" si="9"/>
        <v>0</v>
      </c>
      <c r="BL232" s="17" t="s">
        <v>127</v>
      </c>
      <c r="BM232" s="216" t="s">
        <v>302</v>
      </c>
    </row>
    <row r="233" spans="1:65" s="2" customFormat="1" ht="14.45" customHeight="1">
      <c r="A233" s="34"/>
      <c r="B233" s="35"/>
      <c r="C233" s="204" t="s">
        <v>303</v>
      </c>
      <c r="D233" s="204" t="s">
        <v>123</v>
      </c>
      <c r="E233" s="205" t="s">
        <v>304</v>
      </c>
      <c r="F233" s="206" t="s">
        <v>305</v>
      </c>
      <c r="G233" s="207" t="s">
        <v>301</v>
      </c>
      <c r="H233" s="208">
        <v>1</v>
      </c>
      <c r="I233" s="209"/>
      <c r="J233" s="210">
        <f t="shared" si="0"/>
        <v>0</v>
      </c>
      <c r="K233" s="211"/>
      <c r="L233" s="39"/>
      <c r="M233" s="212" t="s">
        <v>1</v>
      </c>
      <c r="N233" s="213" t="s">
        <v>38</v>
      </c>
      <c r="O233" s="71"/>
      <c r="P233" s="214">
        <f t="shared" si="1"/>
        <v>0</v>
      </c>
      <c r="Q233" s="214">
        <v>2.0699999999999998E-3</v>
      </c>
      <c r="R233" s="214">
        <f t="shared" si="2"/>
        <v>2.0699999999999998E-3</v>
      </c>
      <c r="S233" s="214">
        <v>0</v>
      </c>
      <c r="T233" s="215">
        <f t="shared" si="3"/>
        <v>0</v>
      </c>
      <c r="U233" s="34"/>
      <c r="V233" s="34"/>
      <c r="W233" s="34"/>
      <c r="X233" s="34"/>
      <c r="Y233" s="34"/>
      <c r="Z233" s="34"/>
      <c r="AA233" s="34"/>
      <c r="AB233" s="34"/>
      <c r="AC233" s="34"/>
      <c r="AD233" s="34"/>
      <c r="AE233" s="34"/>
      <c r="AR233" s="216" t="s">
        <v>127</v>
      </c>
      <c r="AT233" s="216" t="s">
        <v>123</v>
      </c>
      <c r="AU233" s="216" t="s">
        <v>83</v>
      </c>
      <c r="AY233" s="17" t="s">
        <v>120</v>
      </c>
      <c r="BE233" s="217">
        <f t="shared" si="4"/>
        <v>0</v>
      </c>
      <c r="BF233" s="217">
        <f t="shared" si="5"/>
        <v>0</v>
      </c>
      <c r="BG233" s="217">
        <f t="shared" si="6"/>
        <v>0</v>
      </c>
      <c r="BH233" s="217">
        <f t="shared" si="7"/>
        <v>0</v>
      </c>
      <c r="BI233" s="217">
        <f t="shared" si="8"/>
        <v>0</v>
      </c>
      <c r="BJ233" s="17" t="s">
        <v>81</v>
      </c>
      <c r="BK233" s="217">
        <f t="shared" si="9"/>
        <v>0</v>
      </c>
      <c r="BL233" s="17" t="s">
        <v>127</v>
      </c>
      <c r="BM233" s="216" t="s">
        <v>306</v>
      </c>
    </row>
    <row r="234" spans="1:65" s="2" customFormat="1" ht="24.2" customHeight="1">
      <c r="A234" s="34"/>
      <c r="B234" s="35"/>
      <c r="C234" s="204" t="s">
        <v>307</v>
      </c>
      <c r="D234" s="204" t="s">
        <v>123</v>
      </c>
      <c r="E234" s="205" t="s">
        <v>308</v>
      </c>
      <c r="F234" s="206" t="s">
        <v>309</v>
      </c>
      <c r="G234" s="207" t="s">
        <v>301</v>
      </c>
      <c r="H234" s="208">
        <v>1</v>
      </c>
      <c r="I234" s="209"/>
      <c r="J234" s="210">
        <f t="shared" si="0"/>
        <v>0</v>
      </c>
      <c r="K234" s="211"/>
      <c r="L234" s="39"/>
      <c r="M234" s="212" t="s">
        <v>1</v>
      </c>
      <c r="N234" s="213" t="s">
        <v>38</v>
      </c>
      <c r="O234" s="71"/>
      <c r="P234" s="214">
        <f t="shared" si="1"/>
        <v>0</v>
      </c>
      <c r="Q234" s="214">
        <v>0.34089999999999998</v>
      </c>
      <c r="R234" s="214">
        <f t="shared" si="2"/>
        <v>0.34089999999999998</v>
      </c>
      <c r="S234" s="214">
        <v>0</v>
      </c>
      <c r="T234" s="215">
        <f t="shared" si="3"/>
        <v>0</v>
      </c>
      <c r="U234" s="34"/>
      <c r="V234" s="34"/>
      <c r="W234" s="34"/>
      <c r="X234" s="34"/>
      <c r="Y234" s="34"/>
      <c r="Z234" s="34"/>
      <c r="AA234" s="34"/>
      <c r="AB234" s="34"/>
      <c r="AC234" s="34"/>
      <c r="AD234" s="34"/>
      <c r="AE234" s="34"/>
      <c r="AR234" s="216" t="s">
        <v>127</v>
      </c>
      <c r="AT234" s="216" t="s">
        <v>123</v>
      </c>
      <c r="AU234" s="216" t="s">
        <v>83</v>
      </c>
      <c r="AY234" s="17" t="s">
        <v>120</v>
      </c>
      <c r="BE234" s="217">
        <f t="shared" si="4"/>
        <v>0</v>
      </c>
      <c r="BF234" s="217">
        <f t="shared" si="5"/>
        <v>0</v>
      </c>
      <c r="BG234" s="217">
        <f t="shared" si="6"/>
        <v>0</v>
      </c>
      <c r="BH234" s="217">
        <f t="shared" si="7"/>
        <v>0</v>
      </c>
      <c r="BI234" s="217">
        <f t="shared" si="8"/>
        <v>0</v>
      </c>
      <c r="BJ234" s="17" t="s">
        <v>81</v>
      </c>
      <c r="BK234" s="217">
        <f t="shared" si="9"/>
        <v>0</v>
      </c>
      <c r="BL234" s="17" t="s">
        <v>127</v>
      </c>
      <c r="BM234" s="216" t="s">
        <v>310</v>
      </c>
    </row>
    <row r="235" spans="1:65" s="2" customFormat="1" ht="14.45" customHeight="1">
      <c r="A235" s="34"/>
      <c r="B235" s="35"/>
      <c r="C235" s="251" t="s">
        <v>311</v>
      </c>
      <c r="D235" s="251" t="s">
        <v>186</v>
      </c>
      <c r="E235" s="252" t="s">
        <v>312</v>
      </c>
      <c r="F235" s="253" t="s">
        <v>313</v>
      </c>
      <c r="G235" s="254" t="s">
        <v>301</v>
      </c>
      <c r="H235" s="255">
        <v>2</v>
      </c>
      <c r="I235" s="256"/>
      <c r="J235" s="257">
        <f t="shared" si="0"/>
        <v>0</v>
      </c>
      <c r="K235" s="258"/>
      <c r="L235" s="259"/>
      <c r="M235" s="260" t="s">
        <v>1</v>
      </c>
      <c r="N235" s="261" t="s">
        <v>38</v>
      </c>
      <c r="O235" s="71"/>
      <c r="P235" s="214">
        <f t="shared" si="1"/>
        <v>0</v>
      </c>
      <c r="Q235" s="214">
        <v>0.12</v>
      </c>
      <c r="R235" s="214">
        <f t="shared" si="2"/>
        <v>0.24</v>
      </c>
      <c r="S235" s="214">
        <v>0</v>
      </c>
      <c r="T235" s="215">
        <f t="shared" si="3"/>
        <v>0</v>
      </c>
      <c r="U235" s="34"/>
      <c r="V235" s="34"/>
      <c r="W235" s="34"/>
      <c r="X235" s="34"/>
      <c r="Y235" s="34"/>
      <c r="Z235" s="34"/>
      <c r="AA235" s="34"/>
      <c r="AB235" s="34"/>
      <c r="AC235" s="34"/>
      <c r="AD235" s="34"/>
      <c r="AE235" s="34"/>
      <c r="AR235" s="216" t="s">
        <v>122</v>
      </c>
      <c r="AT235" s="216" t="s">
        <v>186</v>
      </c>
      <c r="AU235" s="216" t="s">
        <v>83</v>
      </c>
      <c r="AY235" s="17" t="s">
        <v>120</v>
      </c>
      <c r="BE235" s="217">
        <f t="shared" si="4"/>
        <v>0</v>
      </c>
      <c r="BF235" s="217">
        <f t="shared" si="5"/>
        <v>0</v>
      </c>
      <c r="BG235" s="217">
        <f t="shared" si="6"/>
        <v>0</v>
      </c>
      <c r="BH235" s="217">
        <f t="shared" si="7"/>
        <v>0</v>
      </c>
      <c r="BI235" s="217">
        <f t="shared" si="8"/>
        <v>0</v>
      </c>
      <c r="BJ235" s="17" t="s">
        <v>81</v>
      </c>
      <c r="BK235" s="217">
        <f t="shared" si="9"/>
        <v>0</v>
      </c>
      <c r="BL235" s="17" t="s">
        <v>127</v>
      </c>
      <c r="BM235" s="216" t="s">
        <v>314</v>
      </c>
    </row>
    <row r="236" spans="1:65" s="2" customFormat="1" ht="24.2" customHeight="1">
      <c r="A236" s="34"/>
      <c r="B236" s="35"/>
      <c r="C236" s="251" t="s">
        <v>315</v>
      </c>
      <c r="D236" s="251" t="s">
        <v>186</v>
      </c>
      <c r="E236" s="252" t="s">
        <v>316</v>
      </c>
      <c r="F236" s="253" t="s">
        <v>317</v>
      </c>
      <c r="G236" s="254" t="s">
        <v>301</v>
      </c>
      <c r="H236" s="255">
        <v>1</v>
      </c>
      <c r="I236" s="256"/>
      <c r="J236" s="257">
        <f t="shared" si="0"/>
        <v>0</v>
      </c>
      <c r="K236" s="258"/>
      <c r="L236" s="259"/>
      <c r="M236" s="260" t="s">
        <v>1</v>
      </c>
      <c r="N236" s="261" t="s">
        <v>38</v>
      </c>
      <c r="O236" s="71"/>
      <c r="P236" s="214">
        <f t="shared" si="1"/>
        <v>0</v>
      </c>
      <c r="Q236" s="214">
        <v>0.17</v>
      </c>
      <c r="R236" s="214">
        <f t="shared" si="2"/>
        <v>0.17</v>
      </c>
      <c r="S236" s="214">
        <v>0</v>
      </c>
      <c r="T236" s="215">
        <f t="shared" si="3"/>
        <v>0</v>
      </c>
      <c r="U236" s="34"/>
      <c r="V236" s="34"/>
      <c r="W236" s="34"/>
      <c r="X236" s="34"/>
      <c r="Y236" s="34"/>
      <c r="Z236" s="34"/>
      <c r="AA236" s="34"/>
      <c r="AB236" s="34"/>
      <c r="AC236" s="34"/>
      <c r="AD236" s="34"/>
      <c r="AE236" s="34"/>
      <c r="AR236" s="216" t="s">
        <v>122</v>
      </c>
      <c r="AT236" s="216" t="s">
        <v>186</v>
      </c>
      <c r="AU236" s="216" t="s">
        <v>83</v>
      </c>
      <c r="AY236" s="17" t="s">
        <v>120</v>
      </c>
      <c r="BE236" s="217">
        <f t="shared" si="4"/>
        <v>0</v>
      </c>
      <c r="BF236" s="217">
        <f t="shared" si="5"/>
        <v>0</v>
      </c>
      <c r="BG236" s="217">
        <f t="shared" si="6"/>
        <v>0</v>
      </c>
      <c r="BH236" s="217">
        <f t="shared" si="7"/>
        <v>0</v>
      </c>
      <c r="BI236" s="217">
        <f t="shared" si="8"/>
        <v>0</v>
      </c>
      <c r="BJ236" s="17" t="s">
        <v>81</v>
      </c>
      <c r="BK236" s="217">
        <f t="shared" si="9"/>
        <v>0</v>
      </c>
      <c r="BL236" s="17" t="s">
        <v>127</v>
      </c>
      <c r="BM236" s="216" t="s">
        <v>318</v>
      </c>
    </row>
    <row r="237" spans="1:65" s="2" customFormat="1" ht="24.2" customHeight="1">
      <c r="A237" s="34"/>
      <c r="B237" s="35"/>
      <c r="C237" s="251" t="s">
        <v>319</v>
      </c>
      <c r="D237" s="251" t="s">
        <v>186</v>
      </c>
      <c r="E237" s="252" t="s">
        <v>320</v>
      </c>
      <c r="F237" s="253" t="s">
        <v>321</v>
      </c>
      <c r="G237" s="254" t="s">
        <v>301</v>
      </c>
      <c r="H237" s="255">
        <v>1</v>
      </c>
      <c r="I237" s="256"/>
      <c r="J237" s="257">
        <f t="shared" si="0"/>
        <v>0</v>
      </c>
      <c r="K237" s="258"/>
      <c r="L237" s="259"/>
      <c r="M237" s="260" t="s">
        <v>1</v>
      </c>
      <c r="N237" s="261" t="s">
        <v>38</v>
      </c>
      <c r="O237" s="71"/>
      <c r="P237" s="214">
        <f t="shared" si="1"/>
        <v>0</v>
      </c>
      <c r="Q237" s="214">
        <v>2.7E-2</v>
      </c>
      <c r="R237" s="214">
        <f t="shared" si="2"/>
        <v>2.7E-2</v>
      </c>
      <c r="S237" s="214">
        <v>0</v>
      </c>
      <c r="T237" s="215">
        <f t="shared" si="3"/>
        <v>0</v>
      </c>
      <c r="U237" s="34"/>
      <c r="V237" s="34"/>
      <c r="W237" s="34"/>
      <c r="X237" s="34"/>
      <c r="Y237" s="34"/>
      <c r="Z237" s="34"/>
      <c r="AA237" s="34"/>
      <c r="AB237" s="34"/>
      <c r="AC237" s="34"/>
      <c r="AD237" s="34"/>
      <c r="AE237" s="34"/>
      <c r="AR237" s="216" t="s">
        <v>122</v>
      </c>
      <c r="AT237" s="216" t="s">
        <v>186</v>
      </c>
      <c r="AU237" s="216" t="s">
        <v>83</v>
      </c>
      <c r="AY237" s="17" t="s">
        <v>120</v>
      </c>
      <c r="BE237" s="217">
        <f t="shared" si="4"/>
        <v>0</v>
      </c>
      <c r="BF237" s="217">
        <f t="shared" si="5"/>
        <v>0</v>
      </c>
      <c r="BG237" s="217">
        <f t="shared" si="6"/>
        <v>0</v>
      </c>
      <c r="BH237" s="217">
        <f t="shared" si="7"/>
        <v>0</v>
      </c>
      <c r="BI237" s="217">
        <f t="shared" si="8"/>
        <v>0</v>
      </c>
      <c r="BJ237" s="17" t="s">
        <v>81</v>
      </c>
      <c r="BK237" s="217">
        <f t="shared" si="9"/>
        <v>0</v>
      </c>
      <c r="BL237" s="17" t="s">
        <v>127</v>
      </c>
      <c r="BM237" s="216" t="s">
        <v>322</v>
      </c>
    </row>
    <row r="238" spans="1:65" s="2" customFormat="1" ht="24.2" customHeight="1">
      <c r="A238" s="34"/>
      <c r="B238" s="35"/>
      <c r="C238" s="204" t="s">
        <v>323</v>
      </c>
      <c r="D238" s="204" t="s">
        <v>123</v>
      </c>
      <c r="E238" s="205" t="s">
        <v>324</v>
      </c>
      <c r="F238" s="206" t="s">
        <v>325</v>
      </c>
      <c r="G238" s="207" t="s">
        <v>301</v>
      </c>
      <c r="H238" s="208">
        <v>1</v>
      </c>
      <c r="I238" s="209"/>
      <c r="J238" s="210">
        <f t="shared" si="0"/>
        <v>0</v>
      </c>
      <c r="K238" s="211"/>
      <c r="L238" s="39"/>
      <c r="M238" s="212" t="s">
        <v>1</v>
      </c>
      <c r="N238" s="213" t="s">
        <v>38</v>
      </c>
      <c r="O238" s="71"/>
      <c r="P238" s="214">
        <f t="shared" si="1"/>
        <v>0</v>
      </c>
      <c r="Q238" s="214">
        <v>0.21734000000000001</v>
      </c>
      <c r="R238" s="214">
        <f t="shared" si="2"/>
        <v>0.21734000000000001</v>
      </c>
      <c r="S238" s="214">
        <v>0</v>
      </c>
      <c r="T238" s="215">
        <f t="shared" si="3"/>
        <v>0</v>
      </c>
      <c r="U238" s="34"/>
      <c r="V238" s="34"/>
      <c r="W238" s="34"/>
      <c r="X238" s="34"/>
      <c r="Y238" s="34"/>
      <c r="Z238" s="34"/>
      <c r="AA238" s="34"/>
      <c r="AB238" s="34"/>
      <c r="AC238" s="34"/>
      <c r="AD238" s="34"/>
      <c r="AE238" s="34"/>
      <c r="AR238" s="216" t="s">
        <v>127</v>
      </c>
      <c r="AT238" s="216" t="s">
        <v>123</v>
      </c>
      <c r="AU238" s="216" t="s">
        <v>83</v>
      </c>
      <c r="AY238" s="17" t="s">
        <v>120</v>
      </c>
      <c r="BE238" s="217">
        <f t="shared" si="4"/>
        <v>0</v>
      </c>
      <c r="BF238" s="217">
        <f t="shared" si="5"/>
        <v>0</v>
      </c>
      <c r="BG238" s="217">
        <f t="shared" si="6"/>
        <v>0</v>
      </c>
      <c r="BH238" s="217">
        <f t="shared" si="7"/>
        <v>0</v>
      </c>
      <c r="BI238" s="217">
        <f t="shared" si="8"/>
        <v>0</v>
      </c>
      <c r="BJ238" s="17" t="s">
        <v>81</v>
      </c>
      <c r="BK238" s="217">
        <f t="shared" si="9"/>
        <v>0</v>
      </c>
      <c r="BL238" s="17" t="s">
        <v>127</v>
      </c>
      <c r="BM238" s="216" t="s">
        <v>326</v>
      </c>
    </row>
    <row r="239" spans="1:65" s="2" customFormat="1" ht="14.45" customHeight="1">
      <c r="A239" s="34"/>
      <c r="B239" s="35"/>
      <c r="C239" s="251" t="s">
        <v>327</v>
      </c>
      <c r="D239" s="251" t="s">
        <v>186</v>
      </c>
      <c r="E239" s="252" t="s">
        <v>328</v>
      </c>
      <c r="F239" s="253" t="s">
        <v>329</v>
      </c>
      <c r="G239" s="254" t="s">
        <v>301</v>
      </c>
      <c r="H239" s="255">
        <v>1</v>
      </c>
      <c r="I239" s="256"/>
      <c r="J239" s="257">
        <f t="shared" si="0"/>
        <v>0</v>
      </c>
      <c r="K239" s="258"/>
      <c r="L239" s="259"/>
      <c r="M239" s="260" t="s">
        <v>1</v>
      </c>
      <c r="N239" s="261" t="s">
        <v>38</v>
      </c>
      <c r="O239" s="71"/>
      <c r="P239" s="214">
        <f t="shared" si="1"/>
        <v>0</v>
      </c>
      <c r="Q239" s="214">
        <v>5.0599999999999999E-2</v>
      </c>
      <c r="R239" s="214">
        <f t="shared" si="2"/>
        <v>5.0599999999999999E-2</v>
      </c>
      <c r="S239" s="214">
        <v>0</v>
      </c>
      <c r="T239" s="215">
        <f t="shared" si="3"/>
        <v>0</v>
      </c>
      <c r="U239" s="34"/>
      <c r="V239" s="34"/>
      <c r="W239" s="34"/>
      <c r="X239" s="34"/>
      <c r="Y239" s="34"/>
      <c r="Z239" s="34"/>
      <c r="AA239" s="34"/>
      <c r="AB239" s="34"/>
      <c r="AC239" s="34"/>
      <c r="AD239" s="34"/>
      <c r="AE239" s="34"/>
      <c r="AR239" s="216" t="s">
        <v>122</v>
      </c>
      <c r="AT239" s="216" t="s">
        <v>186</v>
      </c>
      <c r="AU239" s="216" t="s">
        <v>83</v>
      </c>
      <c r="AY239" s="17" t="s">
        <v>120</v>
      </c>
      <c r="BE239" s="217">
        <f t="shared" si="4"/>
        <v>0</v>
      </c>
      <c r="BF239" s="217">
        <f t="shared" si="5"/>
        <v>0</v>
      </c>
      <c r="BG239" s="217">
        <f t="shared" si="6"/>
        <v>0</v>
      </c>
      <c r="BH239" s="217">
        <f t="shared" si="7"/>
        <v>0</v>
      </c>
      <c r="BI239" s="217">
        <f t="shared" si="8"/>
        <v>0</v>
      </c>
      <c r="BJ239" s="17" t="s">
        <v>81</v>
      </c>
      <c r="BK239" s="217">
        <f t="shared" si="9"/>
        <v>0</v>
      </c>
      <c r="BL239" s="17" t="s">
        <v>127</v>
      </c>
      <c r="BM239" s="216" t="s">
        <v>330</v>
      </c>
    </row>
    <row r="240" spans="1:65" s="12" customFormat="1" ht="22.9" customHeight="1">
      <c r="B240" s="188"/>
      <c r="C240" s="189"/>
      <c r="D240" s="190" t="s">
        <v>72</v>
      </c>
      <c r="E240" s="202" t="s">
        <v>173</v>
      </c>
      <c r="F240" s="202" t="s">
        <v>331</v>
      </c>
      <c r="G240" s="189"/>
      <c r="H240" s="189"/>
      <c r="I240" s="192"/>
      <c r="J240" s="203">
        <f>BK240</f>
        <v>0</v>
      </c>
      <c r="K240" s="189"/>
      <c r="L240" s="194"/>
      <c r="M240" s="195"/>
      <c r="N240" s="196"/>
      <c r="O240" s="196"/>
      <c r="P240" s="197">
        <f>SUM(P241:P266)</f>
        <v>0</v>
      </c>
      <c r="Q240" s="196"/>
      <c r="R240" s="197">
        <f>SUM(R241:R266)</f>
        <v>43.966312640000005</v>
      </c>
      <c r="S240" s="196"/>
      <c r="T240" s="198">
        <f>SUM(T241:T266)</f>
        <v>48.392000000000003</v>
      </c>
      <c r="AR240" s="199" t="s">
        <v>81</v>
      </c>
      <c r="AT240" s="200" t="s">
        <v>72</v>
      </c>
      <c r="AU240" s="200" t="s">
        <v>81</v>
      </c>
      <c r="AY240" s="199" t="s">
        <v>120</v>
      </c>
      <c r="BK240" s="201">
        <f>SUM(BK241:BK266)</f>
        <v>0</v>
      </c>
    </row>
    <row r="241" spans="1:65" s="2" customFormat="1" ht="24.2" customHeight="1">
      <c r="A241" s="34"/>
      <c r="B241" s="35"/>
      <c r="C241" s="204" t="s">
        <v>332</v>
      </c>
      <c r="D241" s="204" t="s">
        <v>123</v>
      </c>
      <c r="E241" s="205" t="s">
        <v>333</v>
      </c>
      <c r="F241" s="206" t="s">
        <v>334</v>
      </c>
      <c r="G241" s="207" t="s">
        <v>301</v>
      </c>
      <c r="H241" s="208">
        <v>2</v>
      </c>
      <c r="I241" s="209"/>
      <c r="J241" s="210">
        <f t="shared" ref="J241:J251" si="10">ROUND(I241*H241,2)</f>
        <v>0</v>
      </c>
      <c r="K241" s="211"/>
      <c r="L241" s="39"/>
      <c r="M241" s="212" t="s">
        <v>1</v>
      </c>
      <c r="N241" s="213" t="s">
        <v>38</v>
      </c>
      <c r="O241" s="71"/>
      <c r="P241" s="214">
        <f t="shared" ref="P241:P251" si="11">O241*H241</f>
        <v>0</v>
      </c>
      <c r="Q241" s="214">
        <v>0</v>
      </c>
      <c r="R241" s="214">
        <f t="shared" ref="R241:R251" si="12">Q241*H241</f>
        <v>0</v>
      </c>
      <c r="S241" s="214">
        <v>0</v>
      </c>
      <c r="T241" s="215">
        <f t="shared" ref="T241:T251" si="13">S241*H241</f>
        <v>0</v>
      </c>
      <c r="U241" s="34"/>
      <c r="V241" s="34"/>
      <c r="W241" s="34"/>
      <c r="X241" s="34"/>
      <c r="Y241" s="34"/>
      <c r="Z241" s="34"/>
      <c r="AA241" s="34"/>
      <c r="AB241" s="34"/>
      <c r="AC241" s="34"/>
      <c r="AD241" s="34"/>
      <c r="AE241" s="34"/>
      <c r="AR241" s="216" t="s">
        <v>127</v>
      </c>
      <c r="AT241" s="216" t="s">
        <v>123</v>
      </c>
      <c r="AU241" s="216" t="s">
        <v>83</v>
      </c>
      <c r="AY241" s="17" t="s">
        <v>120</v>
      </c>
      <c r="BE241" s="217">
        <f t="shared" ref="BE241:BE251" si="14">IF(N241="základní",J241,0)</f>
        <v>0</v>
      </c>
      <c r="BF241" s="217">
        <f t="shared" ref="BF241:BF251" si="15">IF(N241="snížená",J241,0)</f>
        <v>0</v>
      </c>
      <c r="BG241" s="217">
        <f t="shared" ref="BG241:BG251" si="16">IF(N241="zákl. přenesená",J241,0)</f>
        <v>0</v>
      </c>
      <c r="BH241" s="217">
        <f t="shared" ref="BH241:BH251" si="17">IF(N241="sníž. přenesená",J241,0)</f>
        <v>0</v>
      </c>
      <c r="BI241" s="217">
        <f t="shared" ref="BI241:BI251" si="18">IF(N241="nulová",J241,0)</f>
        <v>0</v>
      </c>
      <c r="BJ241" s="17" t="s">
        <v>81</v>
      </c>
      <c r="BK241" s="217">
        <f t="shared" ref="BK241:BK251" si="19">ROUND(I241*H241,2)</f>
        <v>0</v>
      </c>
      <c r="BL241" s="17" t="s">
        <v>127</v>
      </c>
      <c r="BM241" s="216" t="s">
        <v>335</v>
      </c>
    </row>
    <row r="242" spans="1:65" s="2" customFormat="1" ht="14.45" customHeight="1">
      <c r="A242" s="34"/>
      <c r="B242" s="35"/>
      <c r="C242" s="251" t="s">
        <v>336</v>
      </c>
      <c r="D242" s="251" t="s">
        <v>186</v>
      </c>
      <c r="E242" s="252" t="s">
        <v>337</v>
      </c>
      <c r="F242" s="253" t="s">
        <v>338</v>
      </c>
      <c r="G242" s="254" t="s">
        <v>301</v>
      </c>
      <c r="H242" s="255">
        <v>2</v>
      </c>
      <c r="I242" s="256"/>
      <c r="J242" s="257">
        <f t="shared" si="10"/>
        <v>0</v>
      </c>
      <c r="K242" s="258"/>
      <c r="L242" s="259"/>
      <c r="M242" s="260" t="s">
        <v>1</v>
      </c>
      <c r="N242" s="261" t="s">
        <v>38</v>
      </c>
      <c r="O242" s="71"/>
      <c r="P242" s="214">
        <f t="shared" si="11"/>
        <v>0</v>
      </c>
      <c r="Q242" s="214">
        <v>2.0999999999999999E-3</v>
      </c>
      <c r="R242" s="214">
        <f t="shared" si="12"/>
        <v>4.1999999999999997E-3</v>
      </c>
      <c r="S242" s="214">
        <v>0</v>
      </c>
      <c r="T242" s="215">
        <f t="shared" si="13"/>
        <v>0</v>
      </c>
      <c r="U242" s="34"/>
      <c r="V242" s="34"/>
      <c r="W242" s="34"/>
      <c r="X242" s="34"/>
      <c r="Y242" s="34"/>
      <c r="Z242" s="34"/>
      <c r="AA242" s="34"/>
      <c r="AB242" s="34"/>
      <c r="AC242" s="34"/>
      <c r="AD242" s="34"/>
      <c r="AE242" s="34"/>
      <c r="AR242" s="216" t="s">
        <v>122</v>
      </c>
      <c r="AT242" s="216" t="s">
        <v>186</v>
      </c>
      <c r="AU242" s="216" t="s">
        <v>83</v>
      </c>
      <c r="AY242" s="17" t="s">
        <v>120</v>
      </c>
      <c r="BE242" s="217">
        <f t="shared" si="14"/>
        <v>0</v>
      </c>
      <c r="BF242" s="217">
        <f t="shared" si="15"/>
        <v>0</v>
      </c>
      <c r="BG242" s="217">
        <f t="shared" si="16"/>
        <v>0</v>
      </c>
      <c r="BH242" s="217">
        <f t="shared" si="17"/>
        <v>0</v>
      </c>
      <c r="BI242" s="217">
        <f t="shared" si="18"/>
        <v>0</v>
      </c>
      <c r="BJ242" s="17" t="s">
        <v>81</v>
      </c>
      <c r="BK242" s="217">
        <f t="shared" si="19"/>
        <v>0</v>
      </c>
      <c r="BL242" s="17" t="s">
        <v>127</v>
      </c>
      <c r="BM242" s="216" t="s">
        <v>339</v>
      </c>
    </row>
    <row r="243" spans="1:65" s="2" customFormat="1" ht="24.2" customHeight="1">
      <c r="A243" s="34"/>
      <c r="B243" s="35"/>
      <c r="C243" s="204" t="s">
        <v>340</v>
      </c>
      <c r="D243" s="204" t="s">
        <v>123</v>
      </c>
      <c r="E243" s="205" t="s">
        <v>341</v>
      </c>
      <c r="F243" s="206" t="s">
        <v>342</v>
      </c>
      <c r="G243" s="207" t="s">
        <v>301</v>
      </c>
      <c r="H243" s="208">
        <v>1</v>
      </c>
      <c r="I243" s="209"/>
      <c r="J243" s="210">
        <f t="shared" si="10"/>
        <v>0</v>
      </c>
      <c r="K243" s="211"/>
      <c r="L243" s="39"/>
      <c r="M243" s="212" t="s">
        <v>1</v>
      </c>
      <c r="N243" s="213" t="s">
        <v>38</v>
      </c>
      <c r="O243" s="71"/>
      <c r="P243" s="214">
        <f t="shared" si="11"/>
        <v>0</v>
      </c>
      <c r="Q243" s="214">
        <v>0</v>
      </c>
      <c r="R243" s="214">
        <f t="shared" si="12"/>
        <v>0</v>
      </c>
      <c r="S243" s="214">
        <v>0</v>
      </c>
      <c r="T243" s="215">
        <f t="shared" si="13"/>
        <v>0</v>
      </c>
      <c r="U243" s="34"/>
      <c r="V243" s="34"/>
      <c r="W243" s="34"/>
      <c r="X243" s="34"/>
      <c r="Y243" s="34"/>
      <c r="Z243" s="34"/>
      <c r="AA243" s="34"/>
      <c r="AB243" s="34"/>
      <c r="AC243" s="34"/>
      <c r="AD243" s="34"/>
      <c r="AE243" s="34"/>
      <c r="AR243" s="216" t="s">
        <v>127</v>
      </c>
      <c r="AT243" s="216" t="s">
        <v>123</v>
      </c>
      <c r="AU243" s="216" t="s">
        <v>83</v>
      </c>
      <c r="AY243" s="17" t="s">
        <v>120</v>
      </c>
      <c r="BE243" s="217">
        <f t="shared" si="14"/>
        <v>0</v>
      </c>
      <c r="BF243" s="217">
        <f t="shared" si="15"/>
        <v>0</v>
      </c>
      <c r="BG243" s="217">
        <f t="shared" si="16"/>
        <v>0</v>
      </c>
      <c r="BH243" s="217">
        <f t="shared" si="17"/>
        <v>0</v>
      </c>
      <c r="BI243" s="217">
        <f t="shared" si="18"/>
        <v>0</v>
      </c>
      <c r="BJ243" s="17" t="s">
        <v>81</v>
      </c>
      <c r="BK243" s="217">
        <f t="shared" si="19"/>
        <v>0</v>
      </c>
      <c r="BL243" s="17" t="s">
        <v>127</v>
      </c>
      <c r="BM243" s="216" t="s">
        <v>343</v>
      </c>
    </row>
    <row r="244" spans="1:65" s="2" customFormat="1" ht="14.45" customHeight="1">
      <c r="A244" s="34"/>
      <c r="B244" s="35"/>
      <c r="C244" s="251" t="s">
        <v>344</v>
      </c>
      <c r="D244" s="251" t="s">
        <v>186</v>
      </c>
      <c r="E244" s="252" t="s">
        <v>345</v>
      </c>
      <c r="F244" s="253" t="s">
        <v>346</v>
      </c>
      <c r="G244" s="254" t="s">
        <v>301</v>
      </c>
      <c r="H244" s="255">
        <v>1</v>
      </c>
      <c r="I244" s="256"/>
      <c r="J244" s="257">
        <f t="shared" si="10"/>
        <v>0</v>
      </c>
      <c r="K244" s="258"/>
      <c r="L244" s="259"/>
      <c r="M244" s="260" t="s">
        <v>1</v>
      </c>
      <c r="N244" s="261" t="s">
        <v>38</v>
      </c>
      <c r="O244" s="71"/>
      <c r="P244" s="214">
        <f t="shared" si="11"/>
        <v>0</v>
      </c>
      <c r="Q244" s="214">
        <v>6.3E-3</v>
      </c>
      <c r="R244" s="214">
        <f t="shared" si="12"/>
        <v>6.3E-3</v>
      </c>
      <c r="S244" s="214">
        <v>0</v>
      </c>
      <c r="T244" s="215">
        <f t="shared" si="13"/>
        <v>0</v>
      </c>
      <c r="U244" s="34"/>
      <c r="V244" s="34"/>
      <c r="W244" s="34"/>
      <c r="X244" s="34"/>
      <c r="Y244" s="34"/>
      <c r="Z244" s="34"/>
      <c r="AA244" s="34"/>
      <c r="AB244" s="34"/>
      <c r="AC244" s="34"/>
      <c r="AD244" s="34"/>
      <c r="AE244" s="34"/>
      <c r="AR244" s="216" t="s">
        <v>122</v>
      </c>
      <c r="AT244" s="216" t="s">
        <v>186</v>
      </c>
      <c r="AU244" s="216" t="s">
        <v>83</v>
      </c>
      <c r="AY244" s="17" t="s">
        <v>120</v>
      </c>
      <c r="BE244" s="217">
        <f t="shared" si="14"/>
        <v>0</v>
      </c>
      <c r="BF244" s="217">
        <f t="shared" si="15"/>
        <v>0</v>
      </c>
      <c r="BG244" s="217">
        <f t="shared" si="16"/>
        <v>0</v>
      </c>
      <c r="BH244" s="217">
        <f t="shared" si="17"/>
        <v>0</v>
      </c>
      <c r="BI244" s="217">
        <f t="shared" si="18"/>
        <v>0</v>
      </c>
      <c r="BJ244" s="17" t="s">
        <v>81</v>
      </c>
      <c r="BK244" s="217">
        <f t="shared" si="19"/>
        <v>0</v>
      </c>
      <c r="BL244" s="17" t="s">
        <v>127</v>
      </c>
      <c r="BM244" s="216" t="s">
        <v>347</v>
      </c>
    </row>
    <row r="245" spans="1:65" s="2" customFormat="1" ht="24.2" customHeight="1">
      <c r="A245" s="34"/>
      <c r="B245" s="35"/>
      <c r="C245" s="204" t="s">
        <v>348</v>
      </c>
      <c r="D245" s="204" t="s">
        <v>123</v>
      </c>
      <c r="E245" s="205" t="s">
        <v>349</v>
      </c>
      <c r="F245" s="206" t="s">
        <v>350</v>
      </c>
      <c r="G245" s="207" t="s">
        <v>301</v>
      </c>
      <c r="H245" s="208">
        <v>1</v>
      </c>
      <c r="I245" s="209"/>
      <c r="J245" s="210">
        <f t="shared" si="10"/>
        <v>0</v>
      </c>
      <c r="K245" s="211"/>
      <c r="L245" s="39"/>
      <c r="M245" s="212" t="s">
        <v>1</v>
      </c>
      <c r="N245" s="213" t="s">
        <v>38</v>
      </c>
      <c r="O245" s="71"/>
      <c r="P245" s="214">
        <f t="shared" si="11"/>
        <v>0</v>
      </c>
      <c r="Q245" s="214">
        <v>0.10940999999999999</v>
      </c>
      <c r="R245" s="214">
        <f t="shared" si="12"/>
        <v>0.10940999999999999</v>
      </c>
      <c r="S245" s="214">
        <v>0</v>
      </c>
      <c r="T245" s="215">
        <f t="shared" si="13"/>
        <v>0</v>
      </c>
      <c r="U245" s="34"/>
      <c r="V245" s="34"/>
      <c r="W245" s="34"/>
      <c r="X245" s="34"/>
      <c r="Y245" s="34"/>
      <c r="Z245" s="34"/>
      <c r="AA245" s="34"/>
      <c r="AB245" s="34"/>
      <c r="AC245" s="34"/>
      <c r="AD245" s="34"/>
      <c r="AE245" s="34"/>
      <c r="AR245" s="216" t="s">
        <v>127</v>
      </c>
      <c r="AT245" s="216" t="s">
        <v>123</v>
      </c>
      <c r="AU245" s="216" t="s">
        <v>83</v>
      </c>
      <c r="AY245" s="17" t="s">
        <v>120</v>
      </c>
      <c r="BE245" s="217">
        <f t="shared" si="14"/>
        <v>0</v>
      </c>
      <c r="BF245" s="217">
        <f t="shared" si="15"/>
        <v>0</v>
      </c>
      <c r="BG245" s="217">
        <f t="shared" si="16"/>
        <v>0</v>
      </c>
      <c r="BH245" s="217">
        <f t="shared" si="17"/>
        <v>0</v>
      </c>
      <c r="BI245" s="217">
        <f t="shared" si="18"/>
        <v>0</v>
      </c>
      <c r="BJ245" s="17" t="s">
        <v>81</v>
      </c>
      <c r="BK245" s="217">
        <f t="shared" si="19"/>
        <v>0</v>
      </c>
      <c r="BL245" s="17" t="s">
        <v>127</v>
      </c>
      <c r="BM245" s="216" t="s">
        <v>351</v>
      </c>
    </row>
    <row r="246" spans="1:65" s="2" customFormat="1" ht="14.45" customHeight="1">
      <c r="A246" s="34"/>
      <c r="B246" s="35"/>
      <c r="C246" s="251" t="s">
        <v>352</v>
      </c>
      <c r="D246" s="251" t="s">
        <v>186</v>
      </c>
      <c r="E246" s="252" t="s">
        <v>353</v>
      </c>
      <c r="F246" s="253" t="s">
        <v>354</v>
      </c>
      <c r="G246" s="254" t="s">
        <v>301</v>
      </c>
      <c r="H246" s="255">
        <v>1</v>
      </c>
      <c r="I246" s="256"/>
      <c r="J246" s="257">
        <f t="shared" si="10"/>
        <v>0</v>
      </c>
      <c r="K246" s="258"/>
      <c r="L246" s="259"/>
      <c r="M246" s="260" t="s">
        <v>1</v>
      </c>
      <c r="N246" s="261" t="s">
        <v>38</v>
      </c>
      <c r="O246" s="71"/>
      <c r="P246" s="214">
        <f t="shared" si="11"/>
        <v>0</v>
      </c>
      <c r="Q246" s="214">
        <v>6.4999999999999997E-3</v>
      </c>
      <c r="R246" s="214">
        <f t="shared" si="12"/>
        <v>6.4999999999999997E-3</v>
      </c>
      <c r="S246" s="214">
        <v>0</v>
      </c>
      <c r="T246" s="215">
        <f t="shared" si="13"/>
        <v>0</v>
      </c>
      <c r="U246" s="34"/>
      <c r="V246" s="34"/>
      <c r="W246" s="34"/>
      <c r="X246" s="34"/>
      <c r="Y246" s="34"/>
      <c r="Z246" s="34"/>
      <c r="AA246" s="34"/>
      <c r="AB246" s="34"/>
      <c r="AC246" s="34"/>
      <c r="AD246" s="34"/>
      <c r="AE246" s="34"/>
      <c r="AR246" s="216" t="s">
        <v>122</v>
      </c>
      <c r="AT246" s="216" t="s">
        <v>186</v>
      </c>
      <c r="AU246" s="216" t="s">
        <v>83</v>
      </c>
      <c r="AY246" s="17" t="s">
        <v>120</v>
      </c>
      <c r="BE246" s="217">
        <f t="shared" si="14"/>
        <v>0</v>
      </c>
      <c r="BF246" s="217">
        <f t="shared" si="15"/>
        <v>0</v>
      </c>
      <c r="BG246" s="217">
        <f t="shared" si="16"/>
        <v>0</v>
      </c>
      <c r="BH246" s="217">
        <f t="shared" si="17"/>
        <v>0</v>
      </c>
      <c r="BI246" s="217">
        <f t="shared" si="18"/>
        <v>0</v>
      </c>
      <c r="BJ246" s="17" t="s">
        <v>81</v>
      </c>
      <c r="BK246" s="217">
        <f t="shared" si="19"/>
        <v>0</v>
      </c>
      <c r="BL246" s="17" t="s">
        <v>127</v>
      </c>
      <c r="BM246" s="216" t="s">
        <v>355</v>
      </c>
    </row>
    <row r="247" spans="1:65" s="2" customFormat="1" ht="24.2" customHeight="1">
      <c r="A247" s="34"/>
      <c r="B247" s="35"/>
      <c r="C247" s="204" t="s">
        <v>356</v>
      </c>
      <c r="D247" s="204" t="s">
        <v>123</v>
      </c>
      <c r="E247" s="205" t="s">
        <v>357</v>
      </c>
      <c r="F247" s="206" t="s">
        <v>358</v>
      </c>
      <c r="G247" s="207" t="s">
        <v>229</v>
      </c>
      <c r="H247" s="208">
        <v>50</v>
      </c>
      <c r="I247" s="209"/>
      <c r="J247" s="210">
        <f t="shared" si="10"/>
        <v>0</v>
      </c>
      <c r="K247" s="211"/>
      <c r="L247" s="39"/>
      <c r="M247" s="212" t="s">
        <v>1</v>
      </c>
      <c r="N247" s="213" t="s">
        <v>38</v>
      </c>
      <c r="O247" s="71"/>
      <c r="P247" s="214">
        <f t="shared" si="11"/>
        <v>0</v>
      </c>
      <c r="Q247" s="214">
        <v>0.15540000000000001</v>
      </c>
      <c r="R247" s="214">
        <f t="shared" si="12"/>
        <v>7.7700000000000005</v>
      </c>
      <c r="S247" s="214">
        <v>0</v>
      </c>
      <c r="T247" s="215">
        <f t="shared" si="13"/>
        <v>0</v>
      </c>
      <c r="U247" s="34"/>
      <c r="V247" s="34"/>
      <c r="W247" s="34"/>
      <c r="X247" s="34"/>
      <c r="Y247" s="34"/>
      <c r="Z247" s="34"/>
      <c r="AA247" s="34"/>
      <c r="AB247" s="34"/>
      <c r="AC247" s="34"/>
      <c r="AD247" s="34"/>
      <c r="AE247" s="34"/>
      <c r="AR247" s="216" t="s">
        <v>127</v>
      </c>
      <c r="AT247" s="216" t="s">
        <v>123</v>
      </c>
      <c r="AU247" s="216" t="s">
        <v>83</v>
      </c>
      <c r="AY247" s="17" t="s">
        <v>120</v>
      </c>
      <c r="BE247" s="217">
        <f t="shared" si="14"/>
        <v>0</v>
      </c>
      <c r="BF247" s="217">
        <f t="shared" si="15"/>
        <v>0</v>
      </c>
      <c r="BG247" s="217">
        <f t="shared" si="16"/>
        <v>0</v>
      </c>
      <c r="BH247" s="217">
        <f t="shared" si="17"/>
        <v>0</v>
      </c>
      <c r="BI247" s="217">
        <f t="shared" si="18"/>
        <v>0</v>
      </c>
      <c r="BJ247" s="17" t="s">
        <v>81</v>
      </c>
      <c r="BK247" s="217">
        <f t="shared" si="19"/>
        <v>0</v>
      </c>
      <c r="BL247" s="17" t="s">
        <v>127</v>
      </c>
      <c r="BM247" s="216" t="s">
        <v>359</v>
      </c>
    </row>
    <row r="248" spans="1:65" s="2" customFormat="1" ht="14.45" customHeight="1">
      <c r="A248" s="34"/>
      <c r="B248" s="35"/>
      <c r="C248" s="251" t="s">
        <v>360</v>
      </c>
      <c r="D248" s="251" t="s">
        <v>186</v>
      </c>
      <c r="E248" s="252" t="s">
        <v>361</v>
      </c>
      <c r="F248" s="253" t="s">
        <v>362</v>
      </c>
      <c r="G248" s="254" t="s">
        <v>229</v>
      </c>
      <c r="H248" s="255">
        <v>45</v>
      </c>
      <c r="I248" s="256"/>
      <c r="J248" s="257">
        <f t="shared" si="10"/>
        <v>0</v>
      </c>
      <c r="K248" s="258"/>
      <c r="L248" s="259"/>
      <c r="M248" s="260" t="s">
        <v>1</v>
      </c>
      <c r="N248" s="261" t="s">
        <v>38</v>
      </c>
      <c r="O248" s="71"/>
      <c r="P248" s="214">
        <f t="shared" si="11"/>
        <v>0</v>
      </c>
      <c r="Q248" s="214">
        <v>8.5000000000000006E-2</v>
      </c>
      <c r="R248" s="214">
        <f t="shared" si="12"/>
        <v>3.8250000000000002</v>
      </c>
      <c r="S248" s="214">
        <v>0</v>
      </c>
      <c r="T248" s="215">
        <f t="shared" si="13"/>
        <v>0</v>
      </c>
      <c r="U248" s="34"/>
      <c r="V248" s="34"/>
      <c r="W248" s="34"/>
      <c r="X248" s="34"/>
      <c r="Y248" s="34"/>
      <c r="Z248" s="34"/>
      <c r="AA248" s="34"/>
      <c r="AB248" s="34"/>
      <c r="AC248" s="34"/>
      <c r="AD248" s="34"/>
      <c r="AE248" s="34"/>
      <c r="AR248" s="216" t="s">
        <v>122</v>
      </c>
      <c r="AT248" s="216" t="s">
        <v>186</v>
      </c>
      <c r="AU248" s="216" t="s">
        <v>83</v>
      </c>
      <c r="AY248" s="17" t="s">
        <v>120</v>
      </c>
      <c r="BE248" s="217">
        <f t="shared" si="14"/>
        <v>0</v>
      </c>
      <c r="BF248" s="217">
        <f t="shared" si="15"/>
        <v>0</v>
      </c>
      <c r="BG248" s="217">
        <f t="shared" si="16"/>
        <v>0</v>
      </c>
      <c r="BH248" s="217">
        <f t="shared" si="17"/>
        <v>0</v>
      </c>
      <c r="BI248" s="217">
        <f t="shared" si="18"/>
        <v>0</v>
      </c>
      <c r="BJ248" s="17" t="s">
        <v>81</v>
      </c>
      <c r="BK248" s="217">
        <f t="shared" si="19"/>
        <v>0</v>
      </c>
      <c r="BL248" s="17" t="s">
        <v>127</v>
      </c>
      <c r="BM248" s="216" t="s">
        <v>363</v>
      </c>
    </row>
    <row r="249" spans="1:65" s="2" customFormat="1" ht="24.2" customHeight="1">
      <c r="A249" s="34"/>
      <c r="B249" s="35"/>
      <c r="C249" s="251" t="s">
        <v>364</v>
      </c>
      <c r="D249" s="251" t="s">
        <v>186</v>
      </c>
      <c r="E249" s="252" t="s">
        <v>365</v>
      </c>
      <c r="F249" s="253" t="s">
        <v>366</v>
      </c>
      <c r="G249" s="254" t="s">
        <v>229</v>
      </c>
      <c r="H249" s="255">
        <v>5</v>
      </c>
      <c r="I249" s="256"/>
      <c r="J249" s="257">
        <f t="shared" si="10"/>
        <v>0</v>
      </c>
      <c r="K249" s="258"/>
      <c r="L249" s="259"/>
      <c r="M249" s="260" t="s">
        <v>1</v>
      </c>
      <c r="N249" s="261" t="s">
        <v>38</v>
      </c>
      <c r="O249" s="71"/>
      <c r="P249" s="214">
        <f t="shared" si="11"/>
        <v>0</v>
      </c>
      <c r="Q249" s="214">
        <v>4.8300000000000003E-2</v>
      </c>
      <c r="R249" s="214">
        <f t="shared" si="12"/>
        <v>0.24150000000000002</v>
      </c>
      <c r="S249" s="214">
        <v>0</v>
      </c>
      <c r="T249" s="215">
        <f t="shared" si="13"/>
        <v>0</v>
      </c>
      <c r="U249" s="34"/>
      <c r="V249" s="34"/>
      <c r="W249" s="34"/>
      <c r="X249" s="34"/>
      <c r="Y249" s="34"/>
      <c r="Z249" s="34"/>
      <c r="AA249" s="34"/>
      <c r="AB249" s="34"/>
      <c r="AC249" s="34"/>
      <c r="AD249" s="34"/>
      <c r="AE249" s="34"/>
      <c r="AR249" s="216" t="s">
        <v>122</v>
      </c>
      <c r="AT249" s="216" t="s">
        <v>186</v>
      </c>
      <c r="AU249" s="216" t="s">
        <v>83</v>
      </c>
      <c r="AY249" s="17" t="s">
        <v>120</v>
      </c>
      <c r="BE249" s="217">
        <f t="shared" si="14"/>
        <v>0</v>
      </c>
      <c r="BF249" s="217">
        <f t="shared" si="15"/>
        <v>0</v>
      </c>
      <c r="BG249" s="217">
        <f t="shared" si="16"/>
        <v>0</v>
      </c>
      <c r="BH249" s="217">
        <f t="shared" si="17"/>
        <v>0</v>
      </c>
      <c r="BI249" s="217">
        <f t="shared" si="18"/>
        <v>0</v>
      </c>
      <c r="BJ249" s="17" t="s">
        <v>81</v>
      </c>
      <c r="BK249" s="217">
        <f t="shared" si="19"/>
        <v>0</v>
      </c>
      <c r="BL249" s="17" t="s">
        <v>127</v>
      </c>
      <c r="BM249" s="216" t="s">
        <v>367</v>
      </c>
    </row>
    <row r="250" spans="1:65" s="2" customFormat="1" ht="24.2" customHeight="1">
      <c r="A250" s="34"/>
      <c r="B250" s="35"/>
      <c r="C250" s="204" t="s">
        <v>368</v>
      </c>
      <c r="D250" s="204" t="s">
        <v>123</v>
      </c>
      <c r="E250" s="205" t="s">
        <v>369</v>
      </c>
      <c r="F250" s="206" t="s">
        <v>370</v>
      </c>
      <c r="G250" s="207" t="s">
        <v>229</v>
      </c>
      <c r="H250" s="208">
        <v>20</v>
      </c>
      <c r="I250" s="209"/>
      <c r="J250" s="210">
        <f t="shared" si="10"/>
        <v>0</v>
      </c>
      <c r="K250" s="211"/>
      <c r="L250" s="39"/>
      <c r="M250" s="212" t="s">
        <v>1</v>
      </c>
      <c r="N250" s="213" t="s">
        <v>38</v>
      </c>
      <c r="O250" s="71"/>
      <c r="P250" s="214">
        <f t="shared" si="11"/>
        <v>0</v>
      </c>
      <c r="Q250" s="214">
        <v>0.76951999999999998</v>
      </c>
      <c r="R250" s="214">
        <f t="shared" si="12"/>
        <v>15.3904</v>
      </c>
      <c r="S250" s="214">
        <v>0</v>
      </c>
      <c r="T250" s="215">
        <f t="shared" si="13"/>
        <v>0</v>
      </c>
      <c r="U250" s="34"/>
      <c r="V250" s="34"/>
      <c r="W250" s="34"/>
      <c r="X250" s="34"/>
      <c r="Y250" s="34"/>
      <c r="Z250" s="34"/>
      <c r="AA250" s="34"/>
      <c r="AB250" s="34"/>
      <c r="AC250" s="34"/>
      <c r="AD250" s="34"/>
      <c r="AE250" s="34"/>
      <c r="AR250" s="216" t="s">
        <v>127</v>
      </c>
      <c r="AT250" s="216" t="s">
        <v>123</v>
      </c>
      <c r="AU250" s="216" t="s">
        <v>83</v>
      </c>
      <c r="AY250" s="17" t="s">
        <v>120</v>
      </c>
      <c r="BE250" s="217">
        <f t="shared" si="14"/>
        <v>0</v>
      </c>
      <c r="BF250" s="217">
        <f t="shared" si="15"/>
        <v>0</v>
      </c>
      <c r="BG250" s="217">
        <f t="shared" si="16"/>
        <v>0</v>
      </c>
      <c r="BH250" s="217">
        <f t="shared" si="17"/>
        <v>0</v>
      </c>
      <c r="BI250" s="217">
        <f t="shared" si="18"/>
        <v>0</v>
      </c>
      <c r="BJ250" s="17" t="s">
        <v>81</v>
      </c>
      <c r="BK250" s="217">
        <f t="shared" si="19"/>
        <v>0</v>
      </c>
      <c r="BL250" s="17" t="s">
        <v>127</v>
      </c>
      <c r="BM250" s="216" t="s">
        <v>371</v>
      </c>
    </row>
    <row r="251" spans="1:65" s="2" customFormat="1" ht="24.2" customHeight="1">
      <c r="A251" s="34"/>
      <c r="B251" s="35"/>
      <c r="C251" s="204" t="s">
        <v>372</v>
      </c>
      <c r="D251" s="204" t="s">
        <v>123</v>
      </c>
      <c r="E251" s="205" t="s">
        <v>373</v>
      </c>
      <c r="F251" s="206" t="s">
        <v>374</v>
      </c>
      <c r="G251" s="207" t="s">
        <v>126</v>
      </c>
      <c r="H251" s="208">
        <v>14.112</v>
      </c>
      <c r="I251" s="209"/>
      <c r="J251" s="210">
        <f t="shared" si="10"/>
        <v>0</v>
      </c>
      <c r="K251" s="211"/>
      <c r="L251" s="39"/>
      <c r="M251" s="212" t="s">
        <v>1</v>
      </c>
      <c r="N251" s="213" t="s">
        <v>38</v>
      </c>
      <c r="O251" s="71"/>
      <c r="P251" s="214">
        <f t="shared" si="11"/>
        <v>0</v>
      </c>
      <c r="Q251" s="214">
        <v>4.6999999999999999E-4</v>
      </c>
      <c r="R251" s="214">
        <f t="shared" si="12"/>
        <v>6.6326399999999995E-3</v>
      </c>
      <c r="S251" s="214">
        <v>0</v>
      </c>
      <c r="T251" s="215">
        <f t="shared" si="13"/>
        <v>0</v>
      </c>
      <c r="U251" s="34"/>
      <c r="V251" s="34"/>
      <c r="W251" s="34"/>
      <c r="X251" s="34"/>
      <c r="Y251" s="34"/>
      <c r="Z251" s="34"/>
      <c r="AA251" s="34"/>
      <c r="AB251" s="34"/>
      <c r="AC251" s="34"/>
      <c r="AD251" s="34"/>
      <c r="AE251" s="34"/>
      <c r="AR251" s="216" t="s">
        <v>127</v>
      </c>
      <c r="AT251" s="216" t="s">
        <v>123</v>
      </c>
      <c r="AU251" s="216" t="s">
        <v>83</v>
      </c>
      <c r="AY251" s="17" t="s">
        <v>120</v>
      </c>
      <c r="BE251" s="217">
        <f t="shared" si="14"/>
        <v>0</v>
      </c>
      <c r="BF251" s="217">
        <f t="shared" si="15"/>
        <v>0</v>
      </c>
      <c r="BG251" s="217">
        <f t="shared" si="16"/>
        <v>0</v>
      </c>
      <c r="BH251" s="217">
        <f t="shared" si="17"/>
        <v>0</v>
      </c>
      <c r="BI251" s="217">
        <f t="shared" si="18"/>
        <v>0</v>
      </c>
      <c r="BJ251" s="17" t="s">
        <v>81</v>
      </c>
      <c r="BK251" s="217">
        <f t="shared" si="19"/>
        <v>0</v>
      </c>
      <c r="BL251" s="17" t="s">
        <v>127</v>
      </c>
      <c r="BM251" s="216" t="s">
        <v>375</v>
      </c>
    </row>
    <row r="252" spans="1:65" s="13" customFormat="1" ht="11.25">
      <c r="B252" s="218"/>
      <c r="C252" s="219"/>
      <c r="D252" s="220" t="s">
        <v>129</v>
      </c>
      <c r="E252" s="221" t="s">
        <v>1</v>
      </c>
      <c r="F252" s="222" t="s">
        <v>376</v>
      </c>
      <c r="G252" s="219"/>
      <c r="H252" s="221" t="s">
        <v>1</v>
      </c>
      <c r="I252" s="223"/>
      <c r="J252" s="219"/>
      <c r="K252" s="219"/>
      <c r="L252" s="224"/>
      <c r="M252" s="225"/>
      <c r="N252" s="226"/>
      <c r="O252" s="226"/>
      <c r="P252" s="226"/>
      <c r="Q252" s="226"/>
      <c r="R252" s="226"/>
      <c r="S252" s="226"/>
      <c r="T252" s="227"/>
      <c r="AT252" s="228" t="s">
        <v>129</v>
      </c>
      <c r="AU252" s="228" t="s">
        <v>83</v>
      </c>
      <c r="AV252" s="13" t="s">
        <v>81</v>
      </c>
      <c r="AW252" s="13" t="s">
        <v>30</v>
      </c>
      <c r="AX252" s="13" t="s">
        <v>73</v>
      </c>
      <c r="AY252" s="228" t="s">
        <v>120</v>
      </c>
    </row>
    <row r="253" spans="1:65" s="14" customFormat="1" ht="11.25">
      <c r="B253" s="229"/>
      <c r="C253" s="230"/>
      <c r="D253" s="220" t="s">
        <v>129</v>
      </c>
      <c r="E253" s="231" t="s">
        <v>1</v>
      </c>
      <c r="F253" s="232" t="s">
        <v>377</v>
      </c>
      <c r="G253" s="230"/>
      <c r="H253" s="233">
        <v>14.112</v>
      </c>
      <c r="I253" s="234"/>
      <c r="J253" s="230"/>
      <c r="K253" s="230"/>
      <c r="L253" s="235"/>
      <c r="M253" s="236"/>
      <c r="N253" s="237"/>
      <c r="O253" s="237"/>
      <c r="P253" s="237"/>
      <c r="Q253" s="237"/>
      <c r="R253" s="237"/>
      <c r="S253" s="237"/>
      <c r="T253" s="238"/>
      <c r="AT253" s="239" t="s">
        <v>129</v>
      </c>
      <c r="AU253" s="239" t="s">
        <v>83</v>
      </c>
      <c r="AV253" s="14" t="s">
        <v>83</v>
      </c>
      <c r="AW253" s="14" t="s">
        <v>30</v>
      </c>
      <c r="AX253" s="14" t="s">
        <v>73</v>
      </c>
      <c r="AY253" s="239" t="s">
        <v>120</v>
      </c>
    </row>
    <row r="254" spans="1:65" s="15" customFormat="1" ht="11.25">
      <c r="B254" s="240"/>
      <c r="C254" s="241"/>
      <c r="D254" s="220" t="s">
        <v>129</v>
      </c>
      <c r="E254" s="242" t="s">
        <v>1</v>
      </c>
      <c r="F254" s="243" t="s">
        <v>132</v>
      </c>
      <c r="G254" s="241"/>
      <c r="H254" s="244">
        <v>14.112</v>
      </c>
      <c r="I254" s="245"/>
      <c r="J254" s="241"/>
      <c r="K254" s="241"/>
      <c r="L254" s="246"/>
      <c r="M254" s="247"/>
      <c r="N254" s="248"/>
      <c r="O254" s="248"/>
      <c r="P254" s="248"/>
      <c r="Q254" s="248"/>
      <c r="R254" s="248"/>
      <c r="S254" s="248"/>
      <c r="T254" s="249"/>
      <c r="AT254" s="250" t="s">
        <v>129</v>
      </c>
      <c r="AU254" s="250" t="s">
        <v>83</v>
      </c>
      <c r="AV254" s="15" t="s">
        <v>127</v>
      </c>
      <c r="AW254" s="15" t="s">
        <v>30</v>
      </c>
      <c r="AX254" s="15" t="s">
        <v>81</v>
      </c>
      <c r="AY254" s="250" t="s">
        <v>120</v>
      </c>
    </row>
    <row r="255" spans="1:65" s="2" customFormat="1" ht="24.2" customHeight="1">
      <c r="A255" s="34"/>
      <c r="B255" s="35"/>
      <c r="C255" s="204" t="s">
        <v>378</v>
      </c>
      <c r="D255" s="204" t="s">
        <v>123</v>
      </c>
      <c r="E255" s="205" t="s">
        <v>379</v>
      </c>
      <c r="F255" s="206" t="s">
        <v>380</v>
      </c>
      <c r="G255" s="207" t="s">
        <v>126</v>
      </c>
      <c r="H255" s="208">
        <v>192.5</v>
      </c>
      <c r="I255" s="209"/>
      <c r="J255" s="210">
        <f t="shared" ref="J255:J263" si="20">ROUND(I255*H255,2)</f>
        <v>0</v>
      </c>
      <c r="K255" s="211"/>
      <c r="L255" s="39"/>
      <c r="M255" s="212" t="s">
        <v>1</v>
      </c>
      <c r="N255" s="213" t="s">
        <v>38</v>
      </c>
      <c r="O255" s="71"/>
      <c r="P255" s="214">
        <f t="shared" ref="P255:P263" si="21">O255*H255</f>
        <v>0</v>
      </c>
      <c r="Q255" s="214">
        <v>6.8999999999999997E-4</v>
      </c>
      <c r="R255" s="214">
        <f t="shared" ref="R255:R263" si="22">Q255*H255</f>
        <v>0.132825</v>
      </c>
      <c r="S255" s="214">
        <v>0</v>
      </c>
      <c r="T255" s="215">
        <f t="shared" ref="T255:T263" si="23">S255*H255</f>
        <v>0</v>
      </c>
      <c r="U255" s="34"/>
      <c r="V255" s="34"/>
      <c r="W255" s="34"/>
      <c r="X255" s="34"/>
      <c r="Y255" s="34"/>
      <c r="Z255" s="34"/>
      <c r="AA255" s="34"/>
      <c r="AB255" s="34"/>
      <c r="AC255" s="34"/>
      <c r="AD255" s="34"/>
      <c r="AE255" s="34"/>
      <c r="AR255" s="216" t="s">
        <v>127</v>
      </c>
      <c r="AT255" s="216" t="s">
        <v>123</v>
      </c>
      <c r="AU255" s="216" t="s">
        <v>83</v>
      </c>
      <c r="AY255" s="17" t="s">
        <v>120</v>
      </c>
      <c r="BE255" s="217">
        <f t="shared" ref="BE255:BE263" si="24">IF(N255="základní",J255,0)</f>
        <v>0</v>
      </c>
      <c r="BF255" s="217">
        <f t="shared" ref="BF255:BF263" si="25">IF(N255="snížená",J255,0)</f>
        <v>0</v>
      </c>
      <c r="BG255" s="217">
        <f t="shared" ref="BG255:BG263" si="26">IF(N255="zákl. přenesená",J255,0)</f>
        <v>0</v>
      </c>
      <c r="BH255" s="217">
        <f t="shared" ref="BH255:BH263" si="27">IF(N255="sníž. přenesená",J255,0)</f>
        <v>0</v>
      </c>
      <c r="BI255" s="217">
        <f t="shared" ref="BI255:BI263" si="28">IF(N255="nulová",J255,0)</f>
        <v>0</v>
      </c>
      <c r="BJ255" s="17" t="s">
        <v>81</v>
      </c>
      <c r="BK255" s="217">
        <f t="shared" ref="BK255:BK263" si="29">ROUND(I255*H255,2)</f>
        <v>0</v>
      </c>
      <c r="BL255" s="17" t="s">
        <v>127</v>
      </c>
      <c r="BM255" s="216" t="s">
        <v>381</v>
      </c>
    </row>
    <row r="256" spans="1:65" s="2" customFormat="1" ht="14.45" customHeight="1">
      <c r="A256" s="34"/>
      <c r="B256" s="35"/>
      <c r="C256" s="204" t="s">
        <v>382</v>
      </c>
      <c r="D256" s="204" t="s">
        <v>123</v>
      </c>
      <c r="E256" s="205" t="s">
        <v>383</v>
      </c>
      <c r="F256" s="206" t="s">
        <v>384</v>
      </c>
      <c r="G256" s="207" t="s">
        <v>229</v>
      </c>
      <c r="H256" s="208">
        <v>5</v>
      </c>
      <c r="I256" s="209"/>
      <c r="J256" s="210">
        <f t="shared" si="20"/>
        <v>0</v>
      </c>
      <c r="K256" s="211"/>
      <c r="L256" s="39"/>
      <c r="M256" s="212" t="s">
        <v>1</v>
      </c>
      <c r="N256" s="213" t="s">
        <v>38</v>
      </c>
      <c r="O256" s="71"/>
      <c r="P256" s="214">
        <f t="shared" si="21"/>
        <v>0</v>
      </c>
      <c r="Q256" s="214">
        <v>0</v>
      </c>
      <c r="R256" s="214">
        <f t="shared" si="22"/>
        <v>0</v>
      </c>
      <c r="S256" s="214">
        <v>0</v>
      </c>
      <c r="T256" s="215">
        <f t="shared" si="23"/>
        <v>0</v>
      </c>
      <c r="U256" s="34"/>
      <c r="V256" s="34"/>
      <c r="W256" s="34"/>
      <c r="X256" s="34"/>
      <c r="Y256" s="34"/>
      <c r="Z256" s="34"/>
      <c r="AA256" s="34"/>
      <c r="AB256" s="34"/>
      <c r="AC256" s="34"/>
      <c r="AD256" s="34"/>
      <c r="AE256" s="34"/>
      <c r="AR256" s="216" t="s">
        <v>127</v>
      </c>
      <c r="AT256" s="216" t="s">
        <v>123</v>
      </c>
      <c r="AU256" s="216" t="s">
        <v>83</v>
      </c>
      <c r="AY256" s="17" t="s">
        <v>120</v>
      </c>
      <c r="BE256" s="217">
        <f t="shared" si="24"/>
        <v>0</v>
      </c>
      <c r="BF256" s="217">
        <f t="shared" si="25"/>
        <v>0</v>
      </c>
      <c r="BG256" s="217">
        <f t="shared" si="26"/>
        <v>0</v>
      </c>
      <c r="BH256" s="217">
        <f t="shared" si="27"/>
        <v>0</v>
      </c>
      <c r="BI256" s="217">
        <f t="shared" si="28"/>
        <v>0</v>
      </c>
      <c r="BJ256" s="17" t="s">
        <v>81</v>
      </c>
      <c r="BK256" s="217">
        <f t="shared" si="29"/>
        <v>0</v>
      </c>
      <c r="BL256" s="17" t="s">
        <v>127</v>
      </c>
      <c r="BM256" s="216" t="s">
        <v>385</v>
      </c>
    </row>
    <row r="257" spans="1:65" s="2" customFormat="1" ht="24.2" customHeight="1">
      <c r="A257" s="34"/>
      <c r="B257" s="35"/>
      <c r="C257" s="204" t="s">
        <v>386</v>
      </c>
      <c r="D257" s="204" t="s">
        <v>123</v>
      </c>
      <c r="E257" s="205" t="s">
        <v>387</v>
      </c>
      <c r="F257" s="206" t="s">
        <v>388</v>
      </c>
      <c r="G257" s="207" t="s">
        <v>229</v>
      </c>
      <c r="H257" s="208">
        <v>20</v>
      </c>
      <c r="I257" s="209"/>
      <c r="J257" s="210">
        <f t="shared" si="20"/>
        <v>0</v>
      </c>
      <c r="K257" s="211"/>
      <c r="L257" s="39"/>
      <c r="M257" s="212" t="s">
        <v>1</v>
      </c>
      <c r="N257" s="213" t="s">
        <v>38</v>
      </c>
      <c r="O257" s="71"/>
      <c r="P257" s="214">
        <f t="shared" si="21"/>
        <v>0</v>
      </c>
      <c r="Q257" s="214">
        <v>0.14760999999999999</v>
      </c>
      <c r="R257" s="214">
        <f t="shared" si="22"/>
        <v>2.9521999999999999</v>
      </c>
      <c r="S257" s="214">
        <v>0</v>
      </c>
      <c r="T257" s="215">
        <f t="shared" si="23"/>
        <v>0</v>
      </c>
      <c r="U257" s="34"/>
      <c r="V257" s="34"/>
      <c r="W257" s="34"/>
      <c r="X257" s="34"/>
      <c r="Y257" s="34"/>
      <c r="Z257" s="34"/>
      <c r="AA257" s="34"/>
      <c r="AB257" s="34"/>
      <c r="AC257" s="34"/>
      <c r="AD257" s="34"/>
      <c r="AE257" s="34"/>
      <c r="AR257" s="216" t="s">
        <v>127</v>
      </c>
      <c r="AT257" s="216" t="s">
        <v>123</v>
      </c>
      <c r="AU257" s="216" t="s">
        <v>83</v>
      </c>
      <c r="AY257" s="17" t="s">
        <v>120</v>
      </c>
      <c r="BE257" s="217">
        <f t="shared" si="24"/>
        <v>0</v>
      </c>
      <c r="BF257" s="217">
        <f t="shared" si="25"/>
        <v>0</v>
      </c>
      <c r="BG257" s="217">
        <f t="shared" si="26"/>
        <v>0</v>
      </c>
      <c r="BH257" s="217">
        <f t="shared" si="27"/>
        <v>0</v>
      </c>
      <c r="BI257" s="217">
        <f t="shared" si="28"/>
        <v>0</v>
      </c>
      <c r="BJ257" s="17" t="s">
        <v>81</v>
      </c>
      <c r="BK257" s="217">
        <f t="shared" si="29"/>
        <v>0</v>
      </c>
      <c r="BL257" s="17" t="s">
        <v>127</v>
      </c>
      <c r="BM257" s="216" t="s">
        <v>389</v>
      </c>
    </row>
    <row r="258" spans="1:65" s="2" customFormat="1" ht="24.2" customHeight="1">
      <c r="A258" s="34"/>
      <c r="B258" s="35"/>
      <c r="C258" s="251" t="s">
        <v>390</v>
      </c>
      <c r="D258" s="251" t="s">
        <v>186</v>
      </c>
      <c r="E258" s="252" t="s">
        <v>391</v>
      </c>
      <c r="F258" s="253" t="s">
        <v>392</v>
      </c>
      <c r="G258" s="254" t="s">
        <v>229</v>
      </c>
      <c r="H258" s="255">
        <v>20</v>
      </c>
      <c r="I258" s="256"/>
      <c r="J258" s="257">
        <f t="shared" si="20"/>
        <v>0</v>
      </c>
      <c r="K258" s="258"/>
      <c r="L258" s="259"/>
      <c r="M258" s="260" t="s">
        <v>1</v>
      </c>
      <c r="N258" s="261" t="s">
        <v>38</v>
      </c>
      <c r="O258" s="71"/>
      <c r="P258" s="214">
        <f t="shared" si="21"/>
        <v>0</v>
      </c>
      <c r="Q258" s="214">
        <v>0.15332000000000001</v>
      </c>
      <c r="R258" s="214">
        <f t="shared" si="22"/>
        <v>3.0664000000000002</v>
      </c>
      <c r="S258" s="214">
        <v>0</v>
      </c>
      <c r="T258" s="215">
        <f t="shared" si="23"/>
        <v>0</v>
      </c>
      <c r="U258" s="34"/>
      <c r="V258" s="34"/>
      <c r="W258" s="34"/>
      <c r="X258" s="34"/>
      <c r="Y258" s="34"/>
      <c r="Z258" s="34"/>
      <c r="AA258" s="34"/>
      <c r="AB258" s="34"/>
      <c r="AC258" s="34"/>
      <c r="AD258" s="34"/>
      <c r="AE258" s="34"/>
      <c r="AR258" s="216" t="s">
        <v>122</v>
      </c>
      <c r="AT258" s="216" t="s">
        <v>186</v>
      </c>
      <c r="AU258" s="216" t="s">
        <v>83</v>
      </c>
      <c r="AY258" s="17" t="s">
        <v>120</v>
      </c>
      <c r="BE258" s="217">
        <f t="shared" si="24"/>
        <v>0</v>
      </c>
      <c r="BF258" s="217">
        <f t="shared" si="25"/>
        <v>0</v>
      </c>
      <c r="BG258" s="217">
        <f t="shared" si="26"/>
        <v>0</v>
      </c>
      <c r="BH258" s="217">
        <f t="shared" si="27"/>
        <v>0</v>
      </c>
      <c r="BI258" s="217">
        <f t="shared" si="28"/>
        <v>0</v>
      </c>
      <c r="BJ258" s="17" t="s">
        <v>81</v>
      </c>
      <c r="BK258" s="217">
        <f t="shared" si="29"/>
        <v>0</v>
      </c>
      <c r="BL258" s="17" t="s">
        <v>127</v>
      </c>
      <c r="BM258" s="216" t="s">
        <v>393</v>
      </c>
    </row>
    <row r="259" spans="1:65" s="2" customFormat="1" ht="24.2" customHeight="1">
      <c r="A259" s="34"/>
      <c r="B259" s="35"/>
      <c r="C259" s="204" t="s">
        <v>394</v>
      </c>
      <c r="D259" s="204" t="s">
        <v>123</v>
      </c>
      <c r="E259" s="205" t="s">
        <v>395</v>
      </c>
      <c r="F259" s="206" t="s">
        <v>396</v>
      </c>
      <c r="G259" s="207" t="s">
        <v>229</v>
      </c>
      <c r="H259" s="208">
        <v>14.5</v>
      </c>
      <c r="I259" s="209"/>
      <c r="J259" s="210">
        <f t="shared" si="20"/>
        <v>0</v>
      </c>
      <c r="K259" s="211"/>
      <c r="L259" s="39"/>
      <c r="M259" s="212" t="s">
        <v>1</v>
      </c>
      <c r="N259" s="213" t="s">
        <v>38</v>
      </c>
      <c r="O259" s="71"/>
      <c r="P259" s="214">
        <f t="shared" si="21"/>
        <v>0</v>
      </c>
      <c r="Q259" s="214">
        <v>0.29221000000000003</v>
      </c>
      <c r="R259" s="214">
        <f t="shared" si="22"/>
        <v>4.2370450000000002</v>
      </c>
      <c r="S259" s="214">
        <v>0</v>
      </c>
      <c r="T259" s="215">
        <f t="shared" si="23"/>
        <v>0</v>
      </c>
      <c r="U259" s="34"/>
      <c r="V259" s="34"/>
      <c r="W259" s="34"/>
      <c r="X259" s="34"/>
      <c r="Y259" s="34"/>
      <c r="Z259" s="34"/>
      <c r="AA259" s="34"/>
      <c r="AB259" s="34"/>
      <c r="AC259" s="34"/>
      <c r="AD259" s="34"/>
      <c r="AE259" s="34"/>
      <c r="AR259" s="216" t="s">
        <v>127</v>
      </c>
      <c r="AT259" s="216" t="s">
        <v>123</v>
      </c>
      <c r="AU259" s="216" t="s">
        <v>83</v>
      </c>
      <c r="AY259" s="17" t="s">
        <v>120</v>
      </c>
      <c r="BE259" s="217">
        <f t="shared" si="24"/>
        <v>0</v>
      </c>
      <c r="BF259" s="217">
        <f t="shared" si="25"/>
        <v>0</v>
      </c>
      <c r="BG259" s="217">
        <f t="shared" si="26"/>
        <v>0</v>
      </c>
      <c r="BH259" s="217">
        <f t="shared" si="27"/>
        <v>0</v>
      </c>
      <c r="BI259" s="217">
        <f t="shared" si="28"/>
        <v>0</v>
      </c>
      <c r="BJ259" s="17" t="s">
        <v>81</v>
      </c>
      <c r="BK259" s="217">
        <f t="shared" si="29"/>
        <v>0</v>
      </c>
      <c r="BL259" s="17" t="s">
        <v>127</v>
      </c>
      <c r="BM259" s="216" t="s">
        <v>397</v>
      </c>
    </row>
    <row r="260" spans="1:65" s="2" customFormat="1" ht="24.2" customHeight="1">
      <c r="A260" s="34"/>
      <c r="B260" s="35"/>
      <c r="C260" s="251" t="s">
        <v>398</v>
      </c>
      <c r="D260" s="251" t="s">
        <v>186</v>
      </c>
      <c r="E260" s="252" t="s">
        <v>399</v>
      </c>
      <c r="F260" s="253" t="s">
        <v>400</v>
      </c>
      <c r="G260" s="254" t="s">
        <v>229</v>
      </c>
      <c r="H260" s="255">
        <v>14</v>
      </c>
      <c r="I260" s="256"/>
      <c r="J260" s="257">
        <f t="shared" si="20"/>
        <v>0</v>
      </c>
      <c r="K260" s="258"/>
      <c r="L260" s="259"/>
      <c r="M260" s="260" t="s">
        <v>1</v>
      </c>
      <c r="N260" s="261" t="s">
        <v>38</v>
      </c>
      <c r="O260" s="71"/>
      <c r="P260" s="214">
        <f t="shared" si="21"/>
        <v>0</v>
      </c>
      <c r="Q260" s="214">
        <v>6.7000000000000002E-3</v>
      </c>
      <c r="R260" s="214">
        <f t="shared" si="22"/>
        <v>9.3800000000000008E-2</v>
      </c>
      <c r="S260" s="214">
        <v>0</v>
      </c>
      <c r="T260" s="215">
        <f t="shared" si="23"/>
        <v>0</v>
      </c>
      <c r="U260" s="34"/>
      <c r="V260" s="34"/>
      <c r="W260" s="34"/>
      <c r="X260" s="34"/>
      <c r="Y260" s="34"/>
      <c r="Z260" s="34"/>
      <c r="AA260" s="34"/>
      <c r="AB260" s="34"/>
      <c r="AC260" s="34"/>
      <c r="AD260" s="34"/>
      <c r="AE260" s="34"/>
      <c r="AR260" s="216" t="s">
        <v>122</v>
      </c>
      <c r="AT260" s="216" t="s">
        <v>186</v>
      </c>
      <c r="AU260" s="216" t="s">
        <v>83</v>
      </c>
      <c r="AY260" s="17" t="s">
        <v>120</v>
      </c>
      <c r="BE260" s="217">
        <f t="shared" si="24"/>
        <v>0</v>
      </c>
      <c r="BF260" s="217">
        <f t="shared" si="25"/>
        <v>0</v>
      </c>
      <c r="BG260" s="217">
        <f t="shared" si="26"/>
        <v>0</v>
      </c>
      <c r="BH260" s="217">
        <f t="shared" si="27"/>
        <v>0</v>
      </c>
      <c r="BI260" s="217">
        <f t="shared" si="28"/>
        <v>0</v>
      </c>
      <c r="BJ260" s="17" t="s">
        <v>81</v>
      </c>
      <c r="BK260" s="217">
        <f t="shared" si="29"/>
        <v>0</v>
      </c>
      <c r="BL260" s="17" t="s">
        <v>127</v>
      </c>
      <c r="BM260" s="216" t="s">
        <v>401</v>
      </c>
    </row>
    <row r="261" spans="1:65" s="2" customFormat="1" ht="24.2" customHeight="1">
      <c r="A261" s="34"/>
      <c r="B261" s="35"/>
      <c r="C261" s="251" t="s">
        <v>402</v>
      </c>
      <c r="D261" s="251" t="s">
        <v>186</v>
      </c>
      <c r="E261" s="252" t="s">
        <v>403</v>
      </c>
      <c r="F261" s="253" t="s">
        <v>404</v>
      </c>
      <c r="G261" s="254" t="s">
        <v>301</v>
      </c>
      <c r="H261" s="255">
        <v>1</v>
      </c>
      <c r="I261" s="256"/>
      <c r="J261" s="257">
        <f t="shared" si="20"/>
        <v>0</v>
      </c>
      <c r="K261" s="258"/>
      <c r="L261" s="259"/>
      <c r="M261" s="260" t="s">
        <v>1</v>
      </c>
      <c r="N261" s="261" t="s">
        <v>38</v>
      </c>
      <c r="O261" s="71"/>
      <c r="P261" s="214">
        <f t="shared" si="21"/>
        <v>0</v>
      </c>
      <c r="Q261" s="214">
        <v>2.8500000000000001E-2</v>
      </c>
      <c r="R261" s="214">
        <f t="shared" si="22"/>
        <v>2.8500000000000001E-2</v>
      </c>
      <c r="S261" s="214">
        <v>0</v>
      </c>
      <c r="T261" s="215">
        <f t="shared" si="23"/>
        <v>0</v>
      </c>
      <c r="U261" s="34"/>
      <c r="V261" s="34"/>
      <c r="W261" s="34"/>
      <c r="X261" s="34"/>
      <c r="Y261" s="34"/>
      <c r="Z261" s="34"/>
      <c r="AA261" s="34"/>
      <c r="AB261" s="34"/>
      <c r="AC261" s="34"/>
      <c r="AD261" s="34"/>
      <c r="AE261" s="34"/>
      <c r="AR261" s="216" t="s">
        <v>122</v>
      </c>
      <c r="AT261" s="216" t="s">
        <v>186</v>
      </c>
      <c r="AU261" s="216" t="s">
        <v>83</v>
      </c>
      <c r="AY261" s="17" t="s">
        <v>120</v>
      </c>
      <c r="BE261" s="217">
        <f t="shared" si="24"/>
        <v>0</v>
      </c>
      <c r="BF261" s="217">
        <f t="shared" si="25"/>
        <v>0</v>
      </c>
      <c r="BG261" s="217">
        <f t="shared" si="26"/>
        <v>0</v>
      </c>
      <c r="BH261" s="217">
        <f t="shared" si="27"/>
        <v>0</v>
      </c>
      <c r="BI261" s="217">
        <f t="shared" si="28"/>
        <v>0</v>
      </c>
      <c r="BJ261" s="17" t="s">
        <v>81</v>
      </c>
      <c r="BK261" s="217">
        <f t="shared" si="29"/>
        <v>0</v>
      </c>
      <c r="BL261" s="17" t="s">
        <v>127</v>
      </c>
      <c r="BM261" s="216" t="s">
        <v>405</v>
      </c>
    </row>
    <row r="262" spans="1:65" s="2" customFormat="1" ht="24.2" customHeight="1">
      <c r="A262" s="34"/>
      <c r="B262" s="35"/>
      <c r="C262" s="204" t="s">
        <v>406</v>
      </c>
      <c r="D262" s="204" t="s">
        <v>123</v>
      </c>
      <c r="E262" s="205" t="s">
        <v>407</v>
      </c>
      <c r="F262" s="206" t="s">
        <v>408</v>
      </c>
      <c r="G262" s="207" t="s">
        <v>229</v>
      </c>
      <c r="H262" s="208">
        <v>14</v>
      </c>
      <c r="I262" s="209"/>
      <c r="J262" s="210">
        <f t="shared" si="20"/>
        <v>0</v>
      </c>
      <c r="K262" s="211"/>
      <c r="L262" s="39"/>
      <c r="M262" s="212" t="s">
        <v>1</v>
      </c>
      <c r="N262" s="213" t="s">
        <v>38</v>
      </c>
      <c r="O262" s="71"/>
      <c r="P262" s="214">
        <f t="shared" si="21"/>
        <v>0</v>
      </c>
      <c r="Q262" s="214">
        <v>0.43540000000000001</v>
      </c>
      <c r="R262" s="214">
        <f t="shared" si="22"/>
        <v>6.0956000000000001</v>
      </c>
      <c r="S262" s="214">
        <v>0</v>
      </c>
      <c r="T262" s="215">
        <f t="shared" si="23"/>
        <v>0</v>
      </c>
      <c r="U262" s="34"/>
      <c r="V262" s="34"/>
      <c r="W262" s="34"/>
      <c r="X262" s="34"/>
      <c r="Y262" s="34"/>
      <c r="Z262" s="34"/>
      <c r="AA262" s="34"/>
      <c r="AB262" s="34"/>
      <c r="AC262" s="34"/>
      <c r="AD262" s="34"/>
      <c r="AE262" s="34"/>
      <c r="AR262" s="216" t="s">
        <v>127</v>
      </c>
      <c r="AT262" s="216" t="s">
        <v>123</v>
      </c>
      <c r="AU262" s="216" t="s">
        <v>83</v>
      </c>
      <c r="AY262" s="17" t="s">
        <v>120</v>
      </c>
      <c r="BE262" s="217">
        <f t="shared" si="24"/>
        <v>0</v>
      </c>
      <c r="BF262" s="217">
        <f t="shared" si="25"/>
        <v>0</v>
      </c>
      <c r="BG262" s="217">
        <f t="shared" si="26"/>
        <v>0</v>
      </c>
      <c r="BH262" s="217">
        <f t="shared" si="27"/>
        <v>0</v>
      </c>
      <c r="BI262" s="217">
        <f t="shared" si="28"/>
        <v>0</v>
      </c>
      <c r="BJ262" s="17" t="s">
        <v>81</v>
      </c>
      <c r="BK262" s="217">
        <f t="shared" si="29"/>
        <v>0</v>
      </c>
      <c r="BL262" s="17" t="s">
        <v>127</v>
      </c>
      <c r="BM262" s="216" t="s">
        <v>409</v>
      </c>
    </row>
    <row r="263" spans="1:65" s="2" customFormat="1" ht="14.45" customHeight="1">
      <c r="A263" s="34"/>
      <c r="B263" s="35"/>
      <c r="C263" s="204" t="s">
        <v>258</v>
      </c>
      <c r="D263" s="204" t="s">
        <v>123</v>
      </c>
      <c r="E263" s="205" t="s">
        <v>410</v>
      </c>
      <c r="F263" s="206" t="s">
        <v>411</v>
      </c>
      <c r="G263" s="207" t="s">
        <v>144</v>
      </c>
      <c r="H263" s="208">
        <v>24.196000000000002</v>
      </c>
      <c r="I263" s="209"/>
      <c r="J263" s="210">
        <f t="shared" si="20"/>
        <v>0</v>
      </c>
      <c r="K263" s="211"/>
      <c r="L263" s="39"/>
      <c r="M263" s="212" t="s">
        <v>1</v>
      </c>
      <c r="N263" s="213" t="s">
        <v>38</v>
      </c>
      <c r="O263" s="71"/>
      <c r="P263" s="214">
        <f t="shared" si="21"/>
        <v>0</v>
      </c>
      <c r="Q263" s="214">
        <v>0</v>
      </c>
      <c r="R263" s="214">
        <f t="shared" si="22"/>
        <v>0</v>
      </c>
      <c r="S263" s="214">
        <v>2</v>
      </c>
      <c r="T263" s="215">
        <f t="shared" si="23"/>
        <v>48.392000000000003</v>
      </c>
      <c r="U263" s="34"/>
      <c r="V263" s="34"/>
      <c r="W263" s="34"/>
      <c r="X263" s="34"/>
      <c r="Y263" s="34"/>
      <c r="Z263" s="34"/>
      <c r="AA263" s="34"/>
      <c r="AB263" s="34"/>
      <c r="AC263" s="34"/>
      <c r="AD263" s="34"/>
      <c r="AE263" s="34"/>
      <c r="AR263" s="216" t="s">
        <v>127</v>
      </c>
      <c r="AT263" s="216" t="s">
        <v>123</v>
      </c>
      <c r="AU263" s="216" t="s">
        <v>83</v>
      </c>
      <c r="AY263" s="17" t="s">
        <v>120</v>
      </c>
      <c r="BE263" s="217">
        <f t="shared" si="24"/>
        <v>0</v>
      </c>
      <c r="BF263" s="217">
        <f t="shared" si="25"/>
        <v>0</v>
      </c>
      <c r="BG263" s="217">
        <f t="shared" si="26"/>
        <v>0</v>
      </c>
      <c r="BH263" s="217">
        <f t="shared" si="27"/>
        <v>0</v>
      </c>
      <c r="BI263" s="217">
        <f t="shared" si="28"/>
        <v>0</v>
      </c>
      <c r="BJ263" s="17" t="s">
        <v>81</v>
      </c>
      <c r="BK263" s="217">
        <f t="shared" si="29"/>
        <v>0</v>
      </c>
      <c r="BL263" s="17" t="s">
        <v>127</v>
      </c>
      <c r="BM263" s="216" t="s">
        <v>412</v>
      </c>
    </row>
    <row r="264" spans="1:65" s="13" customFormat="1" ht="11.25">
      <c r="B264" s="218"/>
      <c r="C264" s="219"/>
      <c r="D264" s="220" t="s">
        <v>129</v>
      </c>
      <c r="E264" s="221" t="s">
        <v>1</v>
      </c>
      <c r="F264" s="222" t="s">
        <v>413</v>
      </c>
      <c r="G264" s="219"/>
      <c r="H264" s="221" t="s">
        <v>1</v>
      </c>
      <c r="I264" s="223"/>
      <c r="J264" s="219"/>
      <c r="K264" s="219"/>
      <c r="L264" s="224"/>
      <c r="M264" s="225"/>
      <c r="N264" s="226"/>
      <c r="O264" s="226"/>
      <c r="P264" s="226"/>
      <c r="Q264" s="226"/>
      <c r="R264" s="226"/>
      <c r="S264" s="226"/>
      <c r="T264" s="227"/>
      <c r="AT264" s="228" t="s">
        <v>129</v>
      </c>
      <c r="AU264" s="228" t="s">
        <v>83</v>
      </c>
      <c r="AV264" s="13" t="s">
        <v>81</v>
      </c>
      <c r="AW264" s="13" t="s">
        <v>30</v>
      </c>
      <c r="AX264" s="13" t="s">
        <v>73</v>
      </c>
      <c r="AY264" s="228" t="s">
        <v>120</v>
      </c>
    </row>
    <row r="265" spans="1:65" s="14" customFormat="1" ht="11.25">
      <c r="B265" s="229"/>
      <c r="C265" s="230"/>
      <c r="D265" s="220" t="s">
        <v>129</v>
      </c>
      <c r="E265" s="231" t="s">
        <v>1</v>
      </c>
      <c r="F265" s="232" t="s">
        <v>414</v>
      </c>
      <c r="G265" s="230"/>
      <c r="H265" s="233">
        <v>24.196000000000002</v>
      </c>
      <c r="I265" s="234"/>
      <c r="J265" s="230"/>
      <c r="K265" s="230"/>
      <c r="L265" s="235"/>
      <c r="M265" s="236"/>
      <c r="N265" s="237"/>
      <c r="O265" s="237"/>
      <c r="P265" s="237"/>
      <c r="Q265" s="237"/>
      <c r="R265" s="237"/>
      <c r="S265" s="237"/>
      <c r="T265" s="238"/>
      <c r="AT265" s="239" t="s">
        <v>129</v>
      </c>
      <c r="AU265" s="239" t="s">
        <v>83</v>
      </c>
      <c r="AV265" s="14" t="s">
        <v>83</v>
      </c>
      <c r="AW265" s="14" t="s">
        <v>30</v>
      </c>
      <c r="AX265" s="14" t="s">
        <v>73</v>
      </c>
      <c r="AY265" s="239" t="s">
        <v>120</v>
      </c>
    </row>
    <row r="266" spans="1:65" s="15" customFormat="1" ht="11.25">
      <c r="B266" s="240"/>
      <c r="C266" s="241"/>
      <c r="D266" s="220" t="s">
        <v>129</v>
      </c>
      <c r="E266" s="242" t="s">
        <v>1</v>
      </c>
      <c r="F266" s="243" t="s">
        <v>132</v>
      </c>
      <c r="G266" s="241"/>
      <c r="H266" s="244">
        <v>24.196000000000002</v>
      </c>
      <c r="I266" s="245"/>
      <c r="J266" s="241"/>
      <c r="K266" s="241"/>
      <c r="L266" s="246"/>
      <c r="M266" s="247"/>
      <c r="N266" s="248"/>
      <c r="O266" s="248"/>
      <c r="P266" s="248"/>
      <c r="Q266" s="248"/>
      <c r="R266" s="248"/>
      <c r="S266" s="248"/>
      <c r="T266" s="249"/>
      <c r="AT266" s="250" t="s">
        <v>129</v>
      </c>
      <c r="AU266" s="250" t="s">
        <v>83</v>
      </c>
      <c r="AV266" s="15" t="s">
        <v>127</v>
      </c>
      <c r="AW266" s="15" t="s">
        <v>30</v>
      </c>
      <c r="AX266" s="15" t="s">
        <v>81</v>
      </c>
      <c r="AY266" s="250" t="s">
        <v>120</v>
      </c>
    </row>
    <row r="267" spans="1:65" s="12" customFormat="1" ht="22.9" customHeight="1">
      <c r="B267" s="188"/>
      <c r="C267" s="189"/>
      <c r="D267" s="190" t="s">
        <v>72</v>
      </c>
      <c r="E267" s="202" t="s">
        <v>415</v>
      </c>
      <c r="F267" s="202" t="s">
        <v>416</v>
      </c>
      <c r="G267" s="189"/>
      <c r="H267" s="189"/>
      <c r="I267" s="192"/>
      <c r="J267" s="203">
        <f>BK267</f>
        <v>0</v>
      </c>
      <c r="K267" s="189"/>
      <c r="L267" s="194"/>
      <c r="M267" s="195"/>
      <c r="N267" s="196"/>
      <c r="O267" s="196"/>
      <c r="P267" s="197">
        <f>SUM(P268:P274)</f>
        <v>0</v>
      </c>
      <c r="Q267" s="196"/>
      <c r="R267" s="197">
        <f>SUM(R268:R274)</f>
        <v>0</v>
      </c>
      <c r="S267" s="196"/>
      <c r="T267" s="198">
        <f>SUM(T268:T274)</f>
        <v>0</v>
      </c>
      <c r="AR267" s="199" t="s">
        <v>81</v>
      </c>
      <c r="AT267" s="200" t="s">
        <v>72</v>
      </c>
      <c r="AU267" s="200" t="s">
        <v>81</v>
      </c>
      <c r="AY267" s="199" t="s">
        <v>120</v>
      </c>
      <c r="BK267" s="201">
        <f>SUM(BK268:BK274)</f>
        <v>0</v>
      </c>
    </row>
    <row r="268" spans="1:65" s="2" customFormat="1" ht="14.45" customHeight="1">
      <c r="A268" s="34"/>
      <c r="B268" s="35"/>
      <c r="C268" s="204" t="s">
        <v>417</v>
      </c>
      <c r="D268" s="204" t="s">
        <v>123</v>
      </c>
      <c r="E268" s="205" t="s">
        <v>418</v>
      </c>
      <c r="F268" s="206" t="s">
        <v>419</v>
      </c>
      <c r="G268" s="207" t="s">
        <v>189</v>
      </c>
      <c r="H268" s="208">
        <v>261.01600000000002</v>
      </c>
      <c r="I268" s="209"/>
      <c r="J268" s="210">
        <f>ROUND(I268*H268,2)</f>
        <v>0</v>
      </c>
      <c r="K268" s="211"/>
      <c r="L268" s="39"/>
      <c r="M268" s="212" t="s">
        <v>1</v>
      </c>
      <c r="N268" s="213" t="s">
        <v>38</v>
      </c>
      <c r="O268" s="71"/>
      <c r="P268" s="214">
        <f>O268*H268</f>
        <v>0</v>
      </c>
      <c r="Q268" s="214">
        <v>0</v>
      </c>
      <c r="R268" s="214">
        <f>Q268*H268</f>
        <v>0</v>
      </c>
      <c r="S268" s="214">
        <v>0</v>
      </c>
      <c r="T268" s="215">
        <f>S268*H268</f>
        <v>0</v>
      </c>
      <c r="U268" s="34"/>
      <c r="V268" s="34"/>
      <c r="W268" s="34"/>
      <c r="X268" s="34"/>
      <c r="Y268" s="34"/>
      <c r="Z268" s="34"/>
      <c r="AA268" s="34"/>
      <c r="AB268" s="34"/>
      <c r="AC268" s="34"/>
      <c r="AD268" s="34"/>
      <c r="AE268" s="34"/>
      <c r="AR268" s="216" t="s">
        <v>127</v>
      </c>
      <c r="AT268" s="216" t="s">
        <v>123</v>
      </c>
      <c r="AU268" s="216" t="s">
        <v>83</v>
      </c>
      <c r="AY268" s="17" t="s">
        <v>120</v>
      </c>
      <c r="BE268" s="217">
        <f>IF(N268="základní",J268,0)</f>
        <v>0</v>
      </c>
      <c r="BF268" s="217">
        <f>IF(N268="snížená",J268,0)</f>
        <v>0</v>
      </c>
      <c r="BG268" s="217">
        <f>IF(N268="zákl. přenesená",J268,0)</f>
        <v>0</v>
      </c>
      <c r="BH268" s="217">
        <f>IF(N268="sníž. přenesená",J268,0)</f>
        <v>0</v>
      </c>
      <c r="BI268" s="217">
        <f>IF(N268="nulová",J268,0)</f>
        <v>0</v>
      </c>
      <c r="BJ268" s="17" t="s">
        <v>81</v>
      </c>
      <c r="BK268" s="217">
        <f>ROUND(I268*H268,2)</f>
        <v>0</v>
      </c>
      <c r="BL268" s="17" t="s">
        <v>127</v>
      </c>
      <c r="BM268" s="216" t="s">
        <v>420</v>
      </c>
    </row>
    <row r="269" spans="1:65" s="2" customFormat="1" ht="24.2" customHeight="1">
      <c r="A269" s="34"/>
      <c r="B269" s="35"/>
      <c r="C269" s="204" t="s">
        <v>421</v>
      </c>
      <c r="D269" s="204" t="s">
        <v>123</v>
      </c>
      <c r="E269" s="205" t="s">
        <v>422</v>
      </c>
      <c r="F269" s="206" t="s">
        <v>423</v>
      </c>
      <c r="G269" s="207" t="s">
        <v>189</v>
      </c>
      <c r="H269" s="208">
        <v>5220.32</v>
      </c>
      <c r="I269" s="209"/>
      <c r="J269" s="210">
        <f>ROUND(I269*H269,2)</f>
        <v>0</v>
      </c>
      <c r="K269" s="211"/>
      <c r="L269" s="39"/>
      <c r="M269" s="212" t="s">
        <v>1</v>
      </c>
      <c r="N269" s="213" t="s">
        <v>38</v>
      </c>
      <c r="O269" s="71"/>
      <c r="P269" s="214">
        <f>O269*H269</f>
        <v>0</v>
      </c>
      <c r="Q269" s="214">
        <v>0</v>
      </c>
      <c r="R269" s="214">
        <f>Q269*H269</f>
        <v>0</v>
      </c>
      <c r="S269" s="214">
        <v>0</v>
      </c>
      <c r="T269" s="215">
        <f>S269*H269</f>
        <v>0</v>
      </c>
      <c r="U269" s="34"/>
      <c r="V269" s="34"/>
      <c r="W269" s="34"/>
      <c r="X269" s="34"/>
      <c r="Y269" s="34"/>
      <c r="Z269" s="34"/>
      <c r="AA269" s="34"/>
      <c r="AB269" s="34"/>
      <c r="AC269" s="34"/>
      <c r="AD269" s="34"/>
      <c r="AE269" s="34"/>
      <c r="AR269" s="216" t="s">
        <v>127</v>
      </c>
      <c r="AT269" s="216" t="s">
        <v>123</v>
      </c>
      <c r="AU269" s="216" t="s">
        <v>83</v>
      </c>
      <c r="AY269" s="17" t="s">
        <v>120</v>
      </c>
      <c r="BE269" s="217">
        <f>IF(N269="základní",J269,0)</f>
        <v>0</v>
      </c>
      <c r="BF269" s="217">
        <f>IF(N269="snížená",J269,0)</f>
        <v>0</v>
      </c>
      <c r="BG269" s="217">
        <f>IF(N269="zákl. přenesená",J269,0)</f>
        <v>0</v>
      </c>
      <c r="BH269" s="217">
        <f>IF(N269="sníž. přenesená",J269,0)</f>
        <v>0</v>
      </c>
      <c r="BI269" s="217">
        <f>IF(N269="nulová",J269,0)</f>
        <v>0</v>
      </c>
      <c r="BJ269" s="17" t="s">
        <v>81</v>
      </c>
      <c r="BK269" s="217">
        <f>ROUND(I269*H269,2)</f>
        <v>0</v>
      </c>
      <c r="BL269" s="17" t="s">
        <v>127</v>
      </c>
      <c r="BM269" s="216" t="s">
        <v>424</v>
      </c>
    </row>
    <row r="270" spans="1:65" s="14" customFormat="1" ht="11.25">
      <c r="B270" s="229"/>
      <c r="C270" s="230"/>
      <c r="D270" s="220" t="s">
        <v>129</v>
      </c>
      <c r="E270" s="231" t="s">
        <v>1</v>
      </c>
      <c r="F270" s="232" t="s">
        <v>425</v>
      </c>
      <c r="G270" s="230"/>
      <c r="H270" s="233">
        <v>5220.32</v>
      </c>
      <c r="I270" s="234"/>
      <c r="J270" s="230"/>
      <c r="K270" s="230"/>
      <c r="L270" s="235"/>
      <c r="M270" s="236"/>
      <c r="N270" s="237"/>
      <c r="O270" s="237"/>
      <c r="P270" s="237"/>
      <c r="Q270" s="237"/>
      <c r="R270" s="237"/>
      <c r="S270" s="237"/>
      <c r="T270" s="238"/>
      <c r="AT270" s="239" t="s">
        <v>129</v>
      </c>
      <c r="AU270" s="239" t="s">
        <v>83</v>
      </c>
      <c r="AV270" s="14" t="s">
        <v>83</v>
      </c>
      <c r="AW270" s="14" t="s">
        <v>30</v>
      </c>
      <c r="AX270" s="14" t="s">
        <v>73</v>
      </c>
      <c r="AY270" s="239" t="s">
        <v>120</v>
      </c>
    </row>
    <row r="271" spans="1:65" s="15" customFormat="1" ht="11.25">
      <c r="B271" s="240"/>
      <c r="C271" s="241"/>
      <c r="D271" s="220" t="s">
        <v>129</v>
      </c>
      <c r="E271" s="242" t="s">
        <v>1</v>
      </c>
      <c r="F271" s="243" t="s">
        <v>132</v>
      </c>
      <c r="G271" s="241"/>
      <c r="H271" s="244">
        <v>5220.32</v>
      </c>
      <c r="I271" s="245"/>
      <c r="J271" s="241"/>
      <c r="K271" s="241"/>
      <c r="L271" s="246"/>
      <c r="M271" s="247"/>
      <c r="N271" s="248"/>
      <c r="O271" s="248"/>
      <c r="P271" s="248"/>
      <c r="Q271" s="248"/>
      <c r="R271" s="248"/>
      <c r="S271" s="248"/>
      <c r="T271" s="249"/>
      <c r="AT271" s="250" t="s">
        <v>129</v>
      </c>
      <c r="AU271" s="250" t="s">
        <v>83</v>
      </c>
      <c r="AV271" s="15" t="s">
        <v>127</v>
      </c>
      <c r="AW271" s="15" t="s">
        <v>30</v>
      </c>
      <c r="AX271" s="15" t="s">
        <v>81</v>
      </c>
      <c r="AY271" s="250" t="s">
        <v>120</v>
      </c>
    </row>
    <row r="272" spans="1:65" s="2" customFormat="1" ht="24.2" customHeight="1">
      <c r="A272" s="34"/>
      <c r="B272" s="35"/>
      <c r="C272" s="204" t="s">
        <v>426</v>
      </c>
      <c r="D272" s="204" t="s">
        <v>123</v>
      </c>
      <c r="E272" s="205" t="s">
        <v>427</v>
      </c>
      <c r="F272" s="206" t="s">
        <v>428</v>
      </c>
      <c r="G272" s="207" t="s">
        <v>189</v>
      </c>
      <c r="H272" s="208">
        <v>261.01600000000002</v>
      </c>
      <c r="I272" s="209"/>
      <c r="J272" s="210">
        <f>ROUND(I272*H272,2)</f>
        <v>0</v>
      </c>
      <c r="K272" s="211"/>
      <c r="L272" s="39"/>
      <c r="M272" s="212" t="s">
        <v>1</v>
      </c>
      <c r="N272" s="213" t="s">
        <v>38</v>
      </c>
      <c r="O272" s="71"/>
      <c r="P272" s="214">
        <f>O272*H272</f>
        <v>0</v>
      </c>
      <c r="Q272" s="214">
        <v>0</v>
      </c>
      <c r="R272" s="214">
        <f>Q272*H272</f>
        <v>0</v>
      </c>
      <c r="S272" s="214">
        <v>0</v>
      </c>
      <c r="T272" s="215">
        <f>S272*H272</f>
        <v>0</v>
      </c>
      <c r="U272" s="34"/>
      <c r="V272" s="34"/>
      <c r="W272" s="34"/>
      <c r="X272" s="34"/>
      <c r="Y272" s="34"/>
      <c r="Z272" s="34"/>
      <c r="AA272" s="34"/>
      <c r="AB272" s="34"/>
      <c r="AC272" s="34"/>
      <c r="AD272" s="34"/>
      <c r="AE272" s="34"/>
      <c r="AR272" s="216" t="s">
        <v>127</v>
      </c>
      <c r="AT272" s="216" t="s">
        <v>123</v>
      </c>
      <c r="AU272" s="216" t="s">
        <v>83</v>
      </c>
      <c r="AY272" s="17" t="s">
        <v>120</v>
      </c>
      <c r="BE272" s="217">
        <f>IF(N272="základní",J272,0)</f>
        <v>0</v>
      </c>
      <c r="BF272" s="217">
        <f>IF(N272="snížená",J272,0)</f>
        <v>0</v>
      </c>
      <c r="BG272" s="217">
        <f>IF(N272="zákl. přenesená",J272,0)</f>
        <v>0</v>
      </c>
      <c r="BH272" s="217">
        <f>IF(N272="sníž. přenesená",J272,0)</f>
        <v>0</v>
      </c>
      <c r="BI272" s="217">
        <f>IF(N272="nulová",J272,0)</f>
        <v>0</v>
      </c>
      <c r="BJ272" s="17" t="s">
        <v>81</v>
      </c>
      <c r="BK272" s="217">
        <f>ROUND(I272*H272,2)</f>
        <v>0</v>
      </c>
      <c r="BL272" s="17" t="s">
        <v>127</v>
      </c>
      <c r="BM272" s="216" t="s">
        <v>429</v>
      </c>
    </row>
    <row r="273" spans="1:65" s="2" customFormat="1" ht="24.2" customHeight="1">
      <c r="A273" s="34"/>
      <c r="B273" s="35"/>
      <c r="C273" s="204" t="s">
        <v>430</v>
      </c>
      <c r="D273" s="204" t="s">
        <v>123</v>
      </c>
      <c r="E273" s="205" t="s">
        <v>431</v>
      </c>
      <c r="F273" s="206" t="s">
        <v>432</v>
      </c>
      <c r="G273" s="207" t="s">
        <v>189</v>
      </c>
      <c r="H273" s="208">
        <v>176.316</v>
      </c>
      <c r="I273" s="209"/>
      <c r="J273" s="210">
        <f>ROUND(I273*H273,2)</f>
        <v>0</v>
      </c>
      <c r="K273" s="211"/>
      <c r="L273" s="39"/>
      <c r="M273" s="212" t="s">
        <v>1</v>
      </c>
      <c r="N273" s="213" t="s">
        <v>38</v>
      </c>
      <c r="O273" s="71"/>
      <c r="P273" s="214">
        <f>O273*H273</f>
        <v>0</v>
      </c>
      <c r="Q273" s="214">
        <v>0</v>
      </c>
      <c r="R273" s="214">
        <f>Q273*H273</f>
        <v>0</v>
      </c>
      <c r="S273" s="214">
        <v>0</v>
      </c>
      <c r="T273" s="215">
        <f>S273*H273</f>
        <v>0</v>
      </c>
      <c r="U273" s="34"/>
      <c r="V273" s="34"/>
      <c r="W273" s="34"/>
      <c r="X273" s="34"/>
      <c r="Y273" s="34"/>
      <c r="Z273" s="34"/>
      <c r="AA273" s="34"/>
      <c r="AB273" s="34"/>
      <c r="AC273" s="34"/>
      <c r="AD273" s="34"/>
      <c r="AE273" s="34"/>
      <c r="AR273" s="216" t="s">
        <v>127</v>
      </c>
      <c r="AT273" s="216" t="s">
        <v>123</v>
      </c>
      <c r="AU273" s="216" t="s">
        <v>83</v>
      </c>
      <c r="AY273" s="17" t="s">
        <v>120</v>
      </c>
      <c r="BE273" s="217">
        <f>IF(N273="základní",J273,0)</f>
        <v>0</v>
      </c>
      <c r="BF273" s="217">
        <f>IF(N273="snížená",J273,0)</f>
        <v>0</v>
      </c>
      <c r="BG273" s="217">
        <f>IF(N273="zákl. přenesená",J273,0)</f>
        <v>0</v>
      </c>
      <c r="BH273" s="217">
        <f>IF(N273="sníž. přenesená",J273,0)</f>
        <v>0</v>
      </c>
      <c r="BI273" s="217">
        <f>IF(N273="nulová",J273,0)</f>
        <v>0</v>
      </c>
      <c r="BJ273" s="17" t="s">
        <v>81</v>
      </c>
      <c r="BK273" s="217">
        <f>ROUND(I273*H273,2)</f>
        <v>0</v>
      </c>
      <c r="BL273" s="17" t="s">
        <v>127</v>
      </c>
      <c r="BM273" s="216" t="s">
        <v>433</v>
      </c>
    </row>
    <row r="274" spans="1:65" s="2" customFormat="1" ht="24.2" customHeight="1">
      <c r="A274" s="34"/>
      <c r="B274" s="35"/>
      <c r="C274" s="204" t="s">
        <v>434</v>
      </c>
      <c r="D274" s="204" t="s">
        <v>123</v>
      </c>
      <c r="E274" s="205" t="s">
        <v>435</v>
      </c>
      <c r="F274" s="206" t="s">
        <v>436</v>
      </c>
      <c r="G274" s="207" t="s">
        <v>189</v>
      </c>
      <c r="H274" s="208">
        <v>84.7</v>
      </c>
      <c r="I274" s="209"/>
      <c r="J274" s="210">
        <f>ROUND(I274*H274,2)</f>
        <v>0</v>
      </c>
      <c r="K274" s="211"/>
      <c r="L274" s="39"/>
      <c r="M274" s="212" t="s">
        <v>1</v>
      </c>
      <c r="N274" s="213" t="s">
        <v>38</v>
      </c>
      <c r="O274" s="71"/>
      <c r="P274" s="214">
        <f>O274*H274</f>
        <v>0</v>
      </c>
      <c r="Q274" s="214">
        <v>0</v>
      </c>
      <c r="R274" s="214">
        <f>Q274*H274</f>
        <v>0</v>
      </c>
      <c r="S274" s="214">
        <v>0</v>
      </c>
      <c r="T274" s="215">
        <f>S274*H274</f>
        <v>0</v>
      </c>
      <c r="U274" s="34"/>
      <c r="V274" s="34"/>
      <c r="W274" s="34"/>
      <c r="X274" s="34"/>
      <c r="Y274" s="34"/>
      <c r="Z274" s="34"/>
      <c r="AA274" s="34"/>
      <c r="AB274" s="34"/>
      <c r="AC274" s="34"/>
      <c r="AD274" s="34"/>
      <c r="AE274" s="34"/>
      <c r="AR274" s="216" t="s">
        <v>127</v>
      </c>
      <c r="AT274" s="216" t="s">
        <v>123</v>
      </c>
      <c r="AU274" s="216" t="s">
        <v>83</v>
      </c>
      <c r="AY274" s="17" t="s">
        <v>120</v>
      </c>
      <c r="BE274" s="217">
        <f>IF(N274="základní",J274,0)</f>
        <v>0</v>
      </c>
      <c r="BF274" s="217">
        <f>IF(N274="snížená",J274,0)</f>
        <v>0</v>
      </c>
      <c r="BG274" s="217">
        <f>IF(N274="zákl. přenesená",J274,0)</f>
        <v>0</v>
      </c>
      <c r="BH274" s="217">
        <f>IF(N274="sníž. přenesená",J274,0)</f>
        <v>0</v>
      </c>
      <c r="BI274" s="217">
        <f>IF(N274="nulová",J274,0)</f>
        <v>0</v>
      </c>
      <c r="BJ274" s="17" t="s">
        <v>81</v>
      </c>
      <c r="BK274" s="217">
        <f>ROUND(I274*H274,2)</f>
        <v>0</v>
      </c>
      <c r="BL274" s="17" t="s">
        <v>127</v>
      </c>
      <c r="BM274" s="216" t="s">
        <v>437</v>
      </c>
    </row>
    <row r="275" spans="1:65" s="12" customFormat="1" ht="22.9" customHeight="1">
      <c r="B275" s="188"/>
      <c r="C275" s="189"/>
      <c r="D275" s="190" t="s">
        <v>72</v>
      </c>
      <c r="E275" s="202" t="s">
        <v>438</v>
      </c>
      <c r="F275" s="202" t="s">
        <v>439</v>
      </c>
      <c r="G275" s="189"/>
      <c r="H275" s="189"/>
      <c r="I275" s="192"/>
      <c r="J275" s="203">
        <f>BK275</f>
        <v>0</v>
      </c>
      <c r="K275" s="189"/>
      <c r="L275" s="194"/>
      <c r="M275" s="195"/>
      <c r="N275" s="196"/>
      <c r="O275" s="196"/>
      <c r="P275" s="197">
        <f>P276</f>
        <v>0</v>
      </c>
      <c r="Q275" s="196"/>
      <c r="R275" s="197">
        <f>R276</f>
        <v>0</v>
      </c>
      <c r="S275" s="196"/>
      <c r="T275" s="198">
        <f>T276</f>
        <v>0</v>
      </c>
      <c r="AR275" s="199" t="s">
        <v>81</v>
      </c>
      <c r="AT275" s="200" t="s">
        <v>72</v>
      </c>
      <c r="AU275" s="200" t="s">
        <v>81</v>
      </c>
      <c r="AY275" s="199" t="s">
        <v>120</v>
      </c>
      <c r="BK275" s="201">
        <f>BK276</f>
        <v>0</v>
      </c>
    </row>
    <row r="276" spans="1:65" s="2" customFormat="1" ht="24.2" customHeight="1">
      <c r="A276" s="34"/>
      <c r="B276" s="35"/>
      <c r="C276" s="204" t="s">
        <v>440</v>
      </c>
      <c r="D276" s="204" t="s">
        <v>123</v>
      </c>
      <c r="E276" s="205" t="s">
        <v>441</v>
      </c>
      <c r="F276" s="206" t="s">
        <v>442</v>
      </c>
      <c r="G276" s="207" t="s">
        <v>189</v>
      </c>
      <c r="H276" s="208">
        <v>221.89400000000001</v>
      </c>
      <c r="I276" s="209"/>
      <c r="J276" s="210">
        <f>ROUND(I276*H276,2)</f>
        <v>0</v>
      </c>
      <c r="K276" s="211"/>
      <c r="L276" s="39"/>
      <c r="M276" s="262" t="s">
        <v>1</v>
      </c>
      <c r="N276" s="263" t="s">
        <v>38</v>
      </c>
      <c r="O276" s="264"/>
      <c r="P276" s="265">
        <f>O276*H276</f>
        <v>0</v>
      </c>
      <c r="Q276" s="265">
        <v>0</v>
      </c>
      <c r="R276" s="265">
        <f>Q276*H276</f>
        <v>0</v>
      </c>
      <c r="S276" s="265">
        <v>0</v>
      </c>
      <c r="T276" s="266">
        <f>S276*H276</f>
        <v>0</v>
      </c>
      <c r="U276" s="34"/>
      <c r="V276" s="34"/>
      <c r="W276" s="34"/>
      <c r="X276" s="34"/>
      <c r="Y276" s="34"/>
      <c r="Z276" s="34"/>
      <c r="AA276" s="34"/>
      <c r="AB276" s="34"/>
      <c r="AC276" s="34"/>
      <c r="AD276" s="34"/>
      <c r="AE276" s="34"/>
      <c r="AR276" s="216" t="s">
        <v>127</v>
      </c>
      <c r="AT276" s="216" t="s">
        <v>123</v>
      </c>
      <c r="AU276" s="216" t="s">
        <v>83</v>
      </c>
      <c r="AY276" s="17" t="s">
        <v>120</v>
      </c>
      <c r="BE276" s="217">
        <f>IF(N276="základní",J276,0)</f>
        <v>0</v>
      </c>
      <c r="BF276" s="217">
        <f>IF(N276="snížená",J276,0)</f>
        <v>0</v>
      </c>
      <c r="BG276" s="217">
        <f>IF(N276="zákl. přenesená",J276,0)</f>
        <v>0</v>
      </c>
      <c r="BH276" s="217">
        <f>IF(N276="sníž. přenesená",J276,0)</f>
        <v>0</v>
      </c>
      <c r="BI276" s="217">
        <f>IF(N276="nulová",J276,0)</f>
        <v>0</v>
      </c>
      <c r="BJ276" s="17" t="s">
        <v>81</v>
      </c>
      <c r="BK276" s="217">
        <f>ROUND(I276*H276,2)</f>
        <v>0</v>
      </c>
      <c r="BL276" s="17" t="s">
        <v>127</v>
      </c>
      <c r="BM276" s="216" t="s">
        <v>443</v>
      </c>
    </row>
    <row r="277" spans="1:65" s="2" customFormat="1" ht="6.95" customHeight="1">
      <c r="A277" s="34"/>
      <c r="B277" s="54"/>
      <c r="C277" s="55"/>
      <c r="D277" s="55"/>
      <c r="E277" s="55"/>
      <c r="F277" s="55"/>
      <c r="G277" s="55"/>
      <c r="H277" s="55"/>
      <c r="I277" s="152"/>
      <c r="J277" s="55"/>
      <c r="K277" s="55"/>
      <c r="L277" s="39"/>
      <c r="M277" s="34"/>
      <c r="O277" s="34"/>
      <c r="P277" s="34"/>
      <c r="Q277" s="34"/>
      <c r="R277" s="34"/>
      <c r="S277" s="34"/>
      <c r="T277" s="34"/>
      <c r="U277" s="34"/>
      <c r="V277" s="34"/>
      <c r="W277" s="34"/>
      <c r="X277" s="34"/>
      <c r="Y277" s="34"/>
      <c r="Z277" s="34"/>
      <c r="AA277" s="34"/>
      <c r="AB277" s="34"/>
      <c r="AC277" s="34"/>
      <c r="AD277" s="34"/>
      <c r="AE277" s="34"/>
    </row>
  </sheetData>
  <sheetProtection algorithmName="SHA-512" hashValue="qOlTykhD7LZIbNcd7EJg4yf+FniNjs8cUAhjwNyoR1QhdmEV9KO3HLchk1nqqI2lNtfx6FJbK5ise+rugCyRnA==" saltValue="HQnisCIWzecLdhoHkUhktF1XXKqmQrWwvkBHNx0g/yx38uK6VpyV3BKbOiJYu40rOlb0ykmJ4FBTJ/aCeu3HQg==" spinCount="100000" sheet="1" objects="1" scenarios="1" formatColumns="0" formatRows="0" autoFilter="0"/>
  <autoFilter ref="C125:K276" xr:uid="{00000000-0009-0000-0000-000001000000}"/>
  <mergeCells count="9">
    <mergeCell ref="E87:H87"/>
    <mergeCell ref="E116:H116"/>
    <mergeCell ref="E118:H118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BM213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1.5" style="1" customWidth="1"/>
    <col min="9" max="9" width="20.1640625" style="108" customWidth="1"/>
    <col min="10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I2" s="108"/>
      <c r="L2" s="307"/>
      <c r="M2" s="307"/>
      <c r="N2" s="307"/>
      <c r="O2" s="307"/>
      <c r="P2" s="307"/>
      <c r="Q2" s="307"/>
      <c r="R2" s="307"/>
      <c r="S2" s="307"/>
      <c r="T2" s="307"/>
      <c r="U2" s="307"/>
      <c r="V2" s="307"/>
      <c r="AT2" s="17" t="s">
        <v>86</v>
      </c>
    </row>
    <row r="3" spans="1:46" s="1" customFormat="1" ht="6.95" customHeight="1">
      <c r="B3" s="109"/>
      <c r="C3" s="110"/>
      <c r="D3" s="110"/>
      <c r="E3" s="110"/>
      <c r="F3" s="110"/>
      <c r="G3" s="110"/>
      <c r="H3" s="110"/>
      <c r="I3" s="111"/>
      <c r="J3" s="110"/>
      <c r="K3" s="110"/>
      <c r="L3" s="20"/>
      <c r="AT3" s="17" t="s">
        <v>83</v>
      </c>
    </row>
    <row r="4" spans="1:46" s="1" customFormat="1" ht="24.95" customHeight="1">
      <c r="B4" s="20"/>
      <c r="D4" s="112" t="s">
        <v>87</v>
      </c>
      <c r="I4" s="108"/>
      <c r="L4" s="20"/>
      <c r="M4" s="113" t="s">
        <v>10</v>
      </c>
      <c r="AT4" s="17" t="s">
        <v>4</v>
      </c>
    </row>
    <row r="5" spans="1:46" s="1" customFormat="1" ht="6.95" customHeight="1">
      <c r="B5" s="20"/>
      <c r="I5" s="108"/>
      <c r="L5" s="20"/>
    </row>
    <row r="6" spans="1:46" s="1" customFormat="1" ht="12" customHeight="1">
      <c r="B6" s="20"/>
      <c r="D6" s="114" t="s">
        <v>16</v>
      </c>
      <c r="I6" s="108"/>
      <c r="L6" s="20"/>
    </row>
    <row r="7" spans="1:46" s="1" customFormat="1" ht="16.5" customHeight="1">
      <c r="B7" s="20"/>
      <c r="E7" s="308" t="str">
        <f>'Rekapitulace stavby'!K6</f>
        <v>Úprava nádvoři za domem č.p. 217</v>
      </c>
      <c r="F7" s="309"/>
      <c r="G7" s="309"/>
      <c r="H7" s="309"/>
      <c r="I7" s="108"/>
      <c r="L7" s="20"/>
    </row>
    <row r="8" spans="1:46" s="2" customFormat="1" ht="12" customHeight="1">
      <c r="A8" s="34"/>
      <c r="B8" s="39"/>
      <c r="C8" s="34"/>
      <c r="D8" s="114" t="s">
        <v>88</v>
      </c>
      <c r="E8" s="34"/>
      <c r="F8" s="34"/>
      <c r="G8" s="34"/>
      <c r="H8" s="34"/>
      <c r="I8" s="115"/>
      <c r="J8" s="34"/>
      <c r="K8" s="34"/>
      <c r="L8" s="51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</row>
    <row r="9" spans="1:46" s="2" customFormat="1" ht="16.5" customHeight="1">
      <c r="A9" s="34"/>
      <c r="B9" s="39"/>
      <c r="C9" s="34"/>
      <c r="D9" s="34"/>
      <c r="E9" s="310" t="s">
        <v>444</v>
      </c>
      <c r="F9" s="311"/>
      <c r="G9" s="311"/>
      <c r="H9" s="311"/>
      <c r="I9" s="115"/>
      <c r="J9" s="34"/>
      <c r="K9" s="34"/>
      <c r="L9" s="51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pans="1:46" s="2" customFormat="1" ht="11.25">
      <c r="A10" s="34"/>
      <c r="B10" s="39"/>
      <c r="C10" s="34"/>
      <c r="D10" s="34"/>
      <c r="E10" s="34"/>
      <c r="F10" s="34"/>
      <c r="G10" s="34"/>
      <c r="H10" s="34"/>
      <c r="I10" s="115"/>
      <c r="J10" s="34"/>
      <c r="K10" s="34"/>
      <c r="L10" s="51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pans="1:46" s="2" customFormat="1" ht="12" customHeight="1">
      <c r="A11" s="34"/>
      <c r="B11" s="39"/>
      <c r="C11" s="34"/>
      <c r="D11" s="114" t="s">
        <v>18</v>
      </c>
      <c r="E11" s="34"/>
      <c r="F11" s="116" t="s">
        <v>1</v>
      </c>
      <c r="G11" s="34"/>
      <c r="H11" s="34"/>
      <c r="I11" s="117" t="s">
        <v>19</v>
      </c>
      <c r="J11" s="116" t="s">
        <v>1</v>
      </c>
      <c r="K11" s="34"/>
      <c r="L11" s="51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pans="1:46" s="2" customFormat="1" ht="12" customHeight="1">
      <c r="A12" s="34"/>
      <c r="B12" s="39"/>
      <c r="C12" s="34"/>
      <c r="D12" s="114" t="s">
        <v>20</v>
      </c>
      <c r="E12" s="34"/>
      <c r="F12" s="116" t="s">
        <v>21</v>
      </c>
      <c r="G12" s="34"/>
      <c r="H12" s="34"/>
      <c r="I12" s="117" t="s">
        <v>22</v>
      </c>
      <c r="J12" s="118" t="str">
        <f>'Rekapitulace stavby'!AN8</f>
        <v>27. 1. 2020</v>
      </c>
      <c r="K12" s="34"/>
      <c r="L12" s="51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pans="1:46" s="2" customFormat="1" ht="10.9" customHeight="1">
      <c r="A13" s="34"/>
      <c r="B13" s="39"/>
      <c r="C13" s="34"/>
      <c r="D13" s="34"/>
      <c r="E13" s="34"/>
      <c r="F13" s="34"/>
      <c r="G13" s="34"/>
      <c r="H13" s="34"/>
      <c r="I13" s="115"/>
      <c r="J13" s="34"/>
      <c r="K13" s="34"/>
      <c r="L13" s="51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pans="1:46" s="2" customFormat="1" ht="12" customHeight="1">
      <c r="A14" s="34"/>
      <c r="B14" s="39"/>
      <c r="C14" s="34"/>
      <c r="D14" s="114" t="s">
        <v>24</v>
      </c>
      <c r="E14" s="34"/>
      <c r="F14" s="34"/>
      <c r="G14" s="34"/>
      <c r="H14" s="34"/>
      <c r="I14" s="117" t="s">
        <v>25</v>
      </c>
      <c r="J14" s="116" t="str">
        <f>IF('Rekapitulace stavby'!AN10="","",'Rekapitulace stavby'!AN10)</f>
        <v/>
      </c>
      <c r="K14" s="34"/>
      <c r="L14" s="51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pans="1:46" s="2" customFormat="1" ht="18" customHeight="1">
      <c r="A15" s="34"/>
      <c r="B15" s="39"/>
      <c r="C15" s="34"/>
      <c r="D15" s="34"/>
      <c r="E15" s="116" t="str">
        <f>IF('Rekapitulace stavby'!E11="","",'Rekapitulace stavby'!E11)</f>
        <v xml:space="preserve"> </v>
      </c>
      <c r="F15" s="34"/>
      <c r="G15" s="34"/>
      <c r="H15" s="34"/>
      <c r="I15" s="117" t="s">
        <v>26</v>
      </c>
      <c r="J15" s="116" t="str">
        <f>IF('Rekapitulace stavby'!AN11="","",'Rekapitulace stavby'!AN11)</f>
        <v/>
      </c>
      <c r="K15" s="34"/>
      <c r="L15" s="51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pans="1:46" s="2" customFormat="1" ht="6.95" customHeight="1">
      <c r="A16" s="34"/>
      <c r="B16" s="39"/>
      <c r="C16" s="34"/>
      <c r="D16" s="34"/>
      <c r="E16" s="34"/>
      <c r="F16" s="34"/>
      <c r="G16" s="34"/>
      <c r="H16" s="34"/>
      <c r="I16" s="115"/>
      <c r="J16" s="34"/>
      <c r="K16" s="34"/>
      <c r="L16" s="51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pans="1:31" s="2" customFormat="1" ht="12" customHeight="1">
      <c r="A17" s="34"/>
      <c r="B17" s="39"/>
      <c r="C17" s="34"/>
      <c r="D17" s="114" t="s">
        <v>27</v>
      </c>
      <c r="E17" s="34"/>
      <c r="F17" s="34"/>
      <c r="G17" s="34"/>
      <c r="H17" s="34"/>
      <c r="I17" s="117" t="s">
        <v>25</v>
      </c>
      <c r="J17" s="30" t="str">
        <f>'Rekapitulace stavby'!AN13</f>
        <v>Vyplň údaj</v>
      </c>
      <c r="K17" s="34"/>
      <c r="L17" s="51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pans="1:31" s="2" customFormat="1" ht="18" customHeight="1">
      <c r="A18" s="34"/>
      <c r="B18" s="39"/>
      <c r="C18" s="34"/>
      <c r="D18" s="34"/>
      <c r="E18" s="312" t="str">
        <f>'Rekapitulace stavby'!E14</f>
        <v>Vyplň údaj</v>
      </c>
      <c r="F18" s="313"/>
      <c r="G18" s="313"/>
      <c r="H18" s="313"/>
      <c r="I18" s="117" t="s">
        <v>26</v>
      </c>
      <c r="J18" s="30" t="str">
        <f>'Rekapitulace stavby'!AN14</f>
        <v>Vyplň údaj</v>
      </c>
      <c r="K18" s="34"/>
      <c r="L18" s="51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pans="1:31" s="2" customFormat="1" ht="6.95" customHeight="1">
      <c r="A19" s="34"/>
      <c r="B19" s="39"/>
      <c r="C19" s="34"/>
      <c r="D19" s="34"/>
      <c r="E19" s="34"/>
      <c r="F19" s="34"/>
      <c r="G19" s="34"/>
      <c r="H19" s="34"/>
      <c r="I19" s="115"/>
      <c r="J19" s="34"/>
      <c r="K19" s="34"/>
      <c r="L19" s="51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pans="1:31" s="2" customFormat="1" ht="12" customHeight="1">
      <c r="A20" s="34"/>
      <c r="B20" s="39"/>
      <c r="C20" s="34"/>
      <c r="D20" s="114" t="s">
        <v>29</v>
      </c>
      <c r="E20" s="34"/>
      <c r="F20" s="34"/>
      <c r="G20" s="34"/>
      <c r="H20" s="34"/>
      <c r="I20" s="117" t="s">
        <v>25</v>
      </c>
      <c r="J20" s="116" t="str">
        <f>IF('Rekapitulace stavby'!AN16="","",'Rekapitulace stavby'!AN16)</f>
        <v/>
      </c>
      <c r="K20" s="34"/>
      <c r="L20" s="51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pans="1:31" s="2" customFormat="1" ht="18" customHeight="1">
      <c r="A21" s="34"/>
      <c r="B21" s="39"/>
      <c r="C21" s="34"/>
      <c r="D21" s="34"/>
      <c r="E21" s="116" t="str">
        <f>IF('Rekapitulace stavby'!E17="","",'Rekapitulace stavby'!E17)</f>
        <v xml:space="preserve"> </v>
      </c>
      <c r="F21" s="34"/>
      <c r="G21" s="34"/>
      <c r="H21" s="34"/>
      <c r="I21" s="117" t="s">
        <v>26</v>
      </c>
      <c r="J21" s="116" t="str">
        <f>IF('Rekapitulace stavby'!AN17="","",'Rekapitulace stavby'!AN17)</f>
        <v/>
      </c>
      <c r="K21" s="34"/>
      <c r="L21" s="51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pans="1:31" s="2" customFormat="1" ht="6.95" customHeight="1">
      <c r="A22" s="34"/>
      <c r="B22" s="39"/>
      <c r="C22" s="34"/>
      <c r="D22" s="34"/>
      <c r="E22" s="34"/>
      <c r="F22" s="34"/>
      <c r="G22" s="34"/>
      <c r="H22" s="34"/>
      <c r="I22" s="115"/>
      <c r="J22" s="34"/>
      <c r="K22" s="34"/>
      <c r="L22" s="51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pans="1:31" s="2" customFormat="1" ht="12" customHeight="1">
      <c r="A23" s="34"/>
      <c r="B23" s="39"/>
      <c r="C23" s="34"/>
      <c r="D23" s="114" t="s">
        <v>31</v>
      </c>
      <c r="E23" s="34"/>
      <c r="F23" s="34"/>
      <c r="G23" s="34"/>
      <c r="H23" s="34"/>
      <c r="I23" s="117" t="s">
        <v>25</v>
      </c>
      <c r="J23" s="116" t="str">
        <f>IF('Rekapitulace stavby'!AN19="","",'Rekapitulace stavby'!AN19)</f>
        <v/>
      </c>
      <c r="K23" s="34"/>
      <c r="L23" s="51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pans="1:31" s="2" customFormat="1" ht="18" customHeight="1">
      <c r="A24" s="34"/>
      <c r="B24" s="39"/>
      <c r="C24" s="34"/>
      <c r="D24" s="34"/>
      <c r="E24" s="116" t="str">
        <f>IF('Rekapitulace stavby'!E20="","",'Rekapitulace stavby'!E20)</f>
        <v xml:space="preserve"> </v>
      </c>
      <c r="F24" s="34"/>
      <c r="G24" s="34"/>
      <c r="H24" s="34"/>
      <c r="I24" s="117" t="s">
        <v>26</v>
      </c>
      <c r="J24" s="116" t="str">
        <f>IF('Rekapitulace stavby'!AN20="","",'Rekapitulace stavby'!AN20)</f>
        <v/>
      </c>
      <c r="K24" s="34"/>
      <c r="L24" s="51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pans="1:31" s="2" customFormat="1" ht="6.95" customHeight="1">
      <c r="A25" s="34"/>
      <c r="B25" s="39"/>
      <c r="C25" s="34"/>
      <c r="D25" s="34"/>
      <c r="E25" s="34"/>
      <c r="F25" s="34"/>
      <c r="G25" s="34"/>
      <c r="H25" s="34"/>
      <c r="I25" s="115"/>
      <c r="J25" s="34"/>
      <c r="K25" s="34"/>
      <c r="L25" s="51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pans="1:31" s="2" customFormat="1" ht="12" customHeight="1">
      <c r="A26" s="34"/>
      <c r="B26" s="39"/>
      <c r="C26" s="34"/>
      <c r="D26" s="114" t="s">
        <v>32</v>
      </c>
      <c r="E26" s="34"/>
      <c r="F26" s="34"/>
      <c r="G26" s="34"/>
      <c r="H26" s="34"/>
      <c r="I26" s="115"/>
      <c r="J26" s="34"/>
      <c r="K26" s="34"/>
      <c r="L26" s="51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pans="1:31" s="8" customFormat="1" ht="16.5" customHeight="1">
      <c r="A27" s="119"/>
      <c r="B27" s="120"/>
      <c r="C27" s="119"/>
      <c r="D27" s="119"/>
      <c r="E27" s="314" t="s">
        <v>1</v>
      </c>
      <c r="F27" s="314"/>
      <c r="G27" s="314"/>
      <c r="H27" s="314"/>
      <c r="I27" s="121"/>
      <c r="J27" s="119"/>
      <c r="K27" s="119"/>
      <c r="L27" s="122"/>
      <c r="S27" s="119"/>
      <c r="T27" s="119"/>
      <c r="U27" s="119"/>
      <c r="V27" s="119"/>
      <c r="W27" s="119"/>
      <c r="X27" s="119"/>
      <c r="Y27" s="119"/>
      <c r="Z27" s="119"/>
      <c r="AA27" s="119"/>
      <c r="AB27" s="119"/>
      <c r="AC27" s="119"/>
      <c r="AD27" s="119"/>
      <c r="AE27" s="119"/>
    </row>
    <row r="28" spans="1:31" s="2" customFormat="1" ht="6.95" customHeight="1">
      <c r="A28" s="34"/>
      <c r="B28" s="39"/>
      <c r="C28" s="34"/>
      <c r="D28" s="34"/>
      <c r="E28" s="34"/>
      <c r="F28" s="34"/>
      <c r="G28" s="34"/>
      <c r="H28" s="34"/>
      <c r="I28" s="115"/>
      <c r="J28" s="34"/>
      <c r="K28" s="34"/>
      <c r="L28" s="51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pans="1:31" s="2" customFormat="1" ht="6.95" customHeight="1">
      <c r="A29" s="34"/>
      <c r="B29" s="39"/>
      <c r="C29" s="34"/>
      <c r="D29" s="123"/>
      <c r="E29" s="123"/>
      <c r="F29" s="123"/>
      <c r="G29" s="123"/>
      <c r="H29" s="123"/>
      <c r="I29" s="124"/>
      <c r="J29" s="123"/>
      <c r="K29" s="123"/>
      <c r="L29" s="51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spans="1:31" s="2" customFormat="1" ht="25.35" customHeight="1">
      <c r="A30" s="34"/>
      <c r="B30" s="39"/>
      <c r="C30" s="34"/>
      <c r="D30" s="125" t="s">
        <v>33</v>
      </c>
      <c r="E30" s="34"/>
      <c r="F30" s="34"/>
      <c r="G30" s="34"/>
      <c r="H30" s="34"/>
      <c r="I30" s="115"/>
      <c r="J30" s="126">
        <f>ROUND(J124, 2)</f>
        <v>0</v>
      </c>
      <c r="K30" s="34"/>
      <c r="L30" s="51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pans="1:31" s="2" customFormat="1" ht="6.95" customHeight="1">
      <c r="A31" s="34"/>
      <c r="B31" s="39"/>
      <c r="C31" s="34"/>
      <c r="D31" s="123"/>
      <c r="E31" s="123"/>
      <c r="F31" s="123"/>
      <c r="G31" s="123"/>
      <c r="H31" s="123"/>
      <c r="I31" s="124"/>
      <c r="J31" s="123"/>
      <c r="K31" s="123"/>
      <c r="L31" s="51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pans="1:31" s="2" customFormat="1" ht="14.45" customHeight="1">
      <c r="A32" s="34"/>
      <c r="B32" s="39"/>
      <c r="C32" s="34"/>
      <c r="D32" s="34"/>
      <c r="E32" s="34"/>
      <c r="F32" s="127" t="s">
        <v>35</v>
      </c>
      <c r="G32" s="34"/>
      <c r="H32" s="34"/>
      <c r="I32" s="128" t="s">
        <v>34</v>
      </c>
      <c r="J32" s="127" t="s">
        <v>36</v>
      </c>
      <c r="K32" s="34"/>
      <c r="L32" s="51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pans="1:31" s="2" customFormat="1" ht="14.45" customHeight="1">
      <c r="A33" s="34"/>
      <c r="B33" s="39"/>
      <c r="C33" s="34"/>
      <c r="D33" s="129" t="s">
        <v>37</v>
      </c>
      <c r="E33" s="114" t="s">
        <v>38</v>
      </c>
      <c r="F33" s="130">
        <f>ROUND((SUM(BE124:BE212)),  2)</f>
        <v>0</v>
      </c>
      <c r="G33" s="34"/>
      <c r="H33" s="34"/>
      <c r="I33" s="131">
        <v>0.21</v>
      </c>
      <c r="J33" s="130">
        <f>ROUND(((SUM(BE124:BE212))*I33),  2)</f>
        <v>0</v>
      </c>
      <c r="K33" s="34"/>
      <c r="L33" s="51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pans="1:31" s="2" customFormat="1" ht="14.45" customHeight="1">
      <c r="A34" s="34"/>
      <c r="B34" s="39"/>
      <c r="C34" s="34"/>
      <c r="D34" s="34"/>
      <c r="E34" s="114" t="s">
        <v>39</v>
      </c>
      <c r="F34" s="130">
        <f>ROUND((SUM(BF124:BF212)),  2)</f>
        <v>0</v>
      </c>
      <c r="G34" s="34"/>
      <c r="H34" s="34"/>
      <c r="I34" s="131">
        <v>0.15</v>
      </c>
      <c r="J34" s="130">
        <f>ROUND(((SUM(BF124:BF212))*I34),  2)</f>
        <v>0</v>
      </c>
      <c r="K34" s="34"/>
      <c r="L34" s="51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spans="1:31" s="2" customFormat="1" ht="14.45" hidden="1" customHeight="1">
      <c r="A35" s="34"/>
      <c r="B35" s="39"/>
      <c r="C35" s="34"/>
      <c r="D35" s="34"/>
      <c r="E35" s="114" t="s">
        <v>40</v>
      </c>
      <c r="F35" s="130">
        <f>ROUND((SUM(BG124:BG212)),  2)</f>
        <v>0</v>
      </c>
      <c r="G35" s="34"/>
      <c r="H35" s="34"/>
      <c r="I35" s="131">
        <v>0.21</v>
      </c>
      <c r="J35" s="130">
        <f>0</f>
        <v>0</v>
      </c>
      <c r="K35" s="34"/>
      <c r="L35" s="51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spans="1:31" s="2" customFormat="1" ht="14.45" hidden="1" customHeight="1">
      <c r="A36" s="34"/>
      <c r="B36" s="39"/>
      <c r="C36" s="34"/>
      <c r="D36" s="34"/>
      <c r="E36" s="114" t="s">
        <v>41</v>
      </c>
      <c r="F36" s="130">
        <f>ROUND((SUM(BH124:BH212)),  2)</f>
        <v>0</v>
      </c>
      <c r="G36" s="34"/>
      <c r="H36" s="34"/>
      <c r="I36" s="131">
        <v>0.15</v>
      </c>
      <c r="J36" s="130">
        <f>0</f>
        <v>0</v>
      </c>
      <c r="K36" s="34"/>
      <c r="L36" s="51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spans="1:31" s="2" customFormat="1" ht="14.45" hidden="1" customHeight="1">
      <c r="A37" s="34"/>
      <c r="B37" s="39"/>
      <c r="C37" s="34"/>
      <c r="D37" s="34"/>
      <c r="E37" s="114" t="s">
        <v>42</v>
      </c>
      <c r="F37" s="130">
        <f>ROUND((SUM(BI124:BI212)),  2)</f>
        <v>0</v>
      </c>
      <c r="G37" s="34"/>
      <c r="H37" s="34"/>
      <c r="I37" s="131">
        <v>0</v>
      </c>
      <c r="J37" s="130">
        <f>0</f>
        <v>0</v>
      </c>
      <c r="K37" s="34"/>
      <c r="L37" s="51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spans="1:31" s="2" customFormat="1" ht="6.95" customHeight="1">
      <c r="A38" s="34"/>
      <c r="B38" s="39"/>
      <c r="C38" s="34"/>
      <c r="D38" s="34"/>
      <c r="E38" s="34"/>
      <c r="F38" s="34"/>
      <c r="G38" s="34"/>
      <c r="H38" s="34"/>
      <c r="I38" s="115"/>
      <c r="J38" s="34"/>
      <c r="K38" s="34"/>
      <c r="L38" s="51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spans="1:31" s="2" customFormat="1" ht="25.35" customHeight="1">
      <c r="A39" s="34"/>
      <c r="B39" s="39"/>
      <c r="C39" s="132"/>
      <c r="D39" s="133" t="s">
        <v>43</v>
      </c>
      <c r="E39" s="134"/>
      <c r="F39" s="134"/>
      <c r="G39" s="135" t="s">
        <v>44</v>
      </c>
      <c r="H39" s="136" t="s">
        <v>45</v>
      </c>
      <c r="I39" s="137"/>
      <c r="J39" s="138">
        <f>SUM(J30:J37)</f>
        <v>0</v>
      </c>
      <c r="K39" s="139"/>
      <c r="L39" s="51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spans="1:31" s="2" customFormat="1" ht="14.45" customHeight="1">
      <c r="A40" s="34"/>
      <c r="B40" s="39"/>
      <c r="C40" s="34"/>
      <c r="D40" s="34"/>
      <c r="E40" s="34"/>
      <c r="F40" s="34"/>
      <c r="G40" s="34"/>
      <c r="H40" s="34"/>
      <c r="I40" s="115"/>
      <c r="J40" s="34"/>
      <c r="K40" s="34"/>
      <c r="L40" s="51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spans="1:31" s="1" customFormat="1" ht="14.45" customHeight="1">
      <c r="B41" s="20"/>
      <c r="I41" s="108"/>
      <c r="L41" s="20"/>
    </row>
    <row r="42" spans="1:31" s="1" customFormat="1" ht="14.45" customHeight="1">
      <c r="B42" s="20"/>
      <c r="I42" s="108"/>
      <c r="L42" s="20"/>
    </row>
    <row r="43" spans="1:31" s="1" customFormat="1" ht="14.45" customHeight="1">
      <c r="B43" s="20"/>
      <c r="I43" s="108"/>
      <c r="L43" s="20"/>
    </row>
    <row r="44" spans="1:31" s="1" customFormat="1" ht="14.45" customHeight="1">
      <c r="B44" s="20"/>
      <c r="I44" s="108"/>
      <c r="L44" s="20"/>
    </row>
    <row r="45" spans="1:31" s="1" customFormat="1" ht="14.45" customHeight="1">
      <c r="B45" s="20"/>
      <c r="I45" s="108"/>
      <c r="L45" s="20"/>
    </row>
    <row r="46" spans="1:31" s="1" customFormat="1" ht="14.45" customHeight="1">
      <c r="B46" s="20"/>
      <c r="I46" s="108"/>
      <c r="L46" s="20"/>
    </row>
    <row r="47" spans="1:31" s="1" customFormat="1" ht="14.45" customHeight="1">
      <c r="B47" s="20"/>
      <c r="I47" s="108"/>
      <c r="L47" s="20"/>
    </row>
    <row r="48" spans="1:31" s="1" customFormat="1" ht="14.45" customHeight="1">
      <c r="B48" s="20"/>
      <c r="I48" s="108"/>
      <c r="L48" s="20"/>
    </row>
    <row r="49" spans="1:31" s="1" customFormat="1" ht="14.45" customHeight="1">
      <c r="B49" s="20"/>
      <c r="I49" s="108"/>
      <c r="L49" s="20"/>
    </row>
    <row r="50" spans="1:31" s="2" customFormat="1" ht="14.45" customHeight="1">
      <c r="B50" s="51"/>
      <c r="D50" s="140" t="s">
        <v>46</v>
      </c>
      <c r="E50" s="141"/>
      <c r="F50" s="141"/>
      <c r="G50" s="140" t="s">
        <v>47</v>
      </c>
      <c r="H50" s="141"/>
      <c r="I50" s="142"/>
      <c r="J50" s="141"/>
      <c r="K50" s="141"/>
      <c r="L50" s="51"/>
    </row>
    <row r="51" spans="1:31" ht="11.25">
      <c r="B51" s="20"/>
      <c r="L51" s="20"/>
    </row>
    <row r="52" spans="1:31" ht="11.25">
      <c r="B52" s="20"/>
      <c r="L52" s="20"/>
    </row>
    <row r="53" spans="1:31" ht="11.25">
      <c r="B53" s="20"/>
      <c r="L53" s="20"/>
    </row>
    <row r="54" spans="1:31" ht="11.25">
      <c r="B54" s="20"/>
      <c r="L54" s="20"/>
    </row>
    <row r="55" spans="1:31" ht="11.25">
      <c r="B55" s="20"/>
      <c r="L55" s="20"/>
    </row>
    <row r="56" spans="1:31" ht="11.25">
      <c r="B56" s="20"/>
      <c r="L56" s="20"/>
    </row>
    <row r="57" spans="1:31" ht="11.25">
      <c r="B57" s="20"/>
      <c r="L57" s="20"/>
    </row>
    <row r="58" spans="1:31" ht="11.25">
      <c r="B58" s="20"/>
      <c r="L58" s="20"/>
    </row>
    <row r="59" spans="1:31" ht="11.25">
      <c r="B59" s="20"/>
      <c r="L59" s="20"/>
    </row>
    <row r="60" spans="1:31" ht="11.25">
      <c r="B60" s="20"/>
      <c r="L60" s="20"/>
    </row>
    <row r="61" spans="1:31" s="2" customFormat="1" ht="12.75">
      <c r="A61" s="34"/>
      <c r="B61" s="39"/>
      <c r="C61" s="34"/>
      <c r="D61" s="143" t="s">
        <v>48</v>
      </c>
      <c r="E61" s="144"/>
      <c r="F61" s="145" t="s">
        <v>49</v>
      </c>
      <c r="G61" s="143" t="s">
        <v>48</v>
      </c>
      <c r="H61" s="144"/>
      <c r="I61" s="146"/>
      <c r="J61" s="147" t="s">
        <v>49</v>
      </c>
      <c r="K61" s="144"/>
      <c r="L61" s="51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 spans="1:31" ht="11.25">
      <c r="B62" s="20"/>
      <c r="L62" s="20"/>
    </row>
    <row r="63" spans="1:31" ht="11.25">
      <c r="B63" s="20"/>
      <c r="L63" s="20"/>
    </row>
    <row r="64" spans="1:31" ht="11.25">
      <c r="B64" s="20"/>
      <c r="L64" s="20"/>
    </row>
    <row r="65" spans="1:31" s="2" customFormat="1" ht="12.75">
      <c r="A65" s="34"/>
      <c r="B65" s="39"/>
      <c r="C65" s="34"/>
      <c r="D65" s="140" t="s">
        <v>50</v>
      </c>
      <c r="E65" s="148"/>
      <c r="F65" s="148"/>
      <c r="G65" s="140" t="s">
        <v>51</v>
      </c>
      <c r="H65" s="148"/>
      <c r="I65" s="149"/>
      <c r="J65" s="148"/>
      <c r="K65" s="148"/>
      <c r="L65" s="51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 spans="1:31" ht="11.25">
      <c r="B66" s="20"/>
      <c r="L66" s="20"/>
    </row>
    <row r="67" spans="1:31" ht="11.25">
      <c r="B67" s="20"/>
      <c r="L67" s="20"/>
    </row>
    <row r="68" spans="1:31" ht="11.25">
      <c r="B68" s="20"/>
      <c r="L68" s="20"/>
    </row>
    <row r="69" spans="1:31" ht="11.25">
      <c r="B69" s="20"/>
      <c r="L69" s="20"/>
    </row>
    <row r="70" spans="1:31" ht="11.25">
      <c r="B70" s="20"/>
      <c r="L70" s="20"/>
    </row>
    <row r="71" spans="1:31" ht="11.25">
      <c r="B71" s="20"/>
      <c r="L71" s="20"/>
    </row>
    <row r="72" spans="1:31" ht="11.25">
      <c r="B72" s="20"/>
      <c r="L72" s="20"/>
    </row>
    <row r="73" spans="1:31" ht="11.25">
      <c r="B73" s="20"/>
      <c r="L73" s="20"/>
    </row>
    <row r="74" spans="1:31" ht="11.25">
      <c r="B74" s="20"/>
      <c r="L74" s="20"/>
    </row>
    <row r="75" spans="1:31" ht="11.25">
      <c r="B75" s="20"/>
      <c r="L75" s="20"/>
    </row>
    <row r="76" spans="1:31" s="2" customFormat="1" ht="12.75">
      <c r="A76" s="34"/>
      <c r="B76" s="39"/>
      <c r="C76" s="34"/>
      <c r="D76" s="143" t="s">
        <v>48</v>
      </c>
      <c r="E76" s="144"/>
      <c r="F76" s="145" t="s">
        <v>49</v>
      </c>
      <c r="G76" s="143" t="s">
        <v>48</v>
      </c>
      <c r="H76" s="144"/>
      <c r="I76" s="146"/>
      <c r="J76" s="147" t="s">
        <v>49</v>
      </c>
      <c r="K76" s="144"/>
      <c r="L76" s="51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pans="1:31" s="2" customFormat="1" ht="14.45" customHeight="1">
      <c r="A77" s="34"/>
      <c r="B77" s="150"/>
      <c r="C77" s="151"/>
      <c r="D77" s="151"/>
      <c r="E77" s="151"/>
      <c r="F77" s="151"/>
      <c r="G77" s="151"/>
      <c r="H77" s="151"/>
      <c r="I77" s="152"/>
      <c r="J77" s="151"/>
      <c r="K77" s="151"/>
      <c r="L77" s="51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81" spans="1:47" s="2" customFormat="1" ht="6.95" hidden="1" customHeight="1">
      <c r="A81" s="34"/>
      <c r="B81" s="153"/>
      <c r="C81" s="154"/>
      <c r="D81" s="154"/>
      <c r="E81" s="154"/>
      <c r="F81" s="154"/>
      <c r="G81" s="154"/>
      <c r="H81" s="154"/>
      <c r="I81" s="155"/>
      <c r="J81" s="154"/>
      <c r="K81" s="154"/>
      <c r="L81" s="51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pans="1:47" s="2" customFormat="1" ht="24.95" hidden="1" customHeight="1">
      <c r="A82" s="34"/>
      <c r="B82" s="35"/>
      <c r="C82" s="23" t="s">
        <v>90</v>
      </c>
      <c r="D82" s="36"/>
      <c r="E82" s="36"/>
      <c r="F82" s="36"/>
      <c r="G82" s="36"/>
      <c r="H82" s="36"/>
      <c r="I82" s="115"/>
      <c r="J82" s="36"/>
      <c r="K82" s="36"/>
      <c r="L82" s="51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spans="1:47" s="2" customFormat="1" ht="6.95" hidden="1" customHeight="1">
      <c r="A83" s="34"/>
      <c r="B83" s="35"/>
      <c r="C83" s="36"/>
      <c r="D83" s="36"/>
      <c r="E83" s="36"/>
      <c r="F83" s="36"/>
      <c r="G83" s="36"/>
      <c r="H83" s="36"/>
      <c r="I83" s="115"/>
      <c r="J83" s="36"/>
      <c r="K83" s="36"/>
      <c r="L83" s="51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spans="1:47" s="2" customFormat="1" ht="12" hidden="1" customHeight="1">
      <c r="A84" s="34"/>
      <c r="B84" s="35"/>
      <c r="C84" s="29" t="s">
        <v>16</v>
      </c>
      <c r="D84" s="36"/>
      <c r="E84" s="36"/>
      <c r="F84" s="36"/>
      <c r="G84" s="36"/>
      <c r="H84" s="36"/>
      <c r="I84" s="115"/>
      <c r="J84" s="36"/>
      <c r="K84" s="36"/>
      <c r="L84" s="51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spans="1:47" s="2" customFormat="1" ht="16.5" hidden="1" customHeight="1">
      <c r="A85" s="34"/>
      <c r="B85" s="35"/>
      <c r="C85" s="36"/>
      <c r="D85" s="36"/>
      <c r="E85" s="315" t="str">
        <f>E7</f>
        <v>Úprava nádvoři za domem č.p. 217</v>
      </c>
      <c r="F85" s="316"/>
      <c r="G85" s="316"/>
      <c r="H85" s="316"/>
      <c r="I85" s="115"/>
      <c r="J85" s="36"/>
      <c r="K85" s="36"/>
      <c r="L85" s="51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spans="1:47" s="2" customFormat="1" ht="12" hidden="1" customHeight="1">
      <c r="A86" s="34"/>
      <c r="B86" s="35"/>
      <c r="C86" s="29" t="s">
        <v>88</v>
      </c>
      <c r="D86" s="36"/>
      <c r="E86" s="36"/>
      <c r="F86" s="36"/>
      <c r="G86" s="36"/>
      <c r="H86" s="36"/>
      <c r="I86" s="115"/>
      <c r="J86" s="36"/>
      <c r="K86" s="36"/>
      <c r="L86" s="51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</row>
    <row r="87" spans="1:47" s="2" customFormat="1" ht="16.5" hidden="1" customHeight="1">
      <c r="A87" s="34"/>
      <c r="B87" s="35"/>
      <c r="C87" s="36"/>
      <c r="D87" s="36"/>
      <c r="E87" s="286" t="str">
        <f>E9</f>
        <v>02 - Výměna potrubí kanalizace</v>
      </c>
      <c r="F87" s="317"/>
      <c r="G87" s="317"/>
      <c r="H87" s="317"/>
      <c r="I87" s="115"/>
      <c r="J87" s="36"/>
      <c r="K87" s="36"/>
      <c r="L87" s="51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spans="1:47" s="2" customFormat="1" ht="6.95" hidden="1" customHeight="1">
      <c r="A88" s="34"/>
      <c r="B88" s="35"/>
      <c r="C88" s="36"/>
      <c r="D88" s="36"/>
      <c r="E88" s="36"/>
      <c r="F88" s="36"/>
      <c r="G88" s="36"/>
      <c r="H88" s="36"/>
      <c r="I88" s="115"/>
      <c r="J88" s="36"/>
      <c r="K88" s="36"/>
      <c r="L88" s="51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spans="1:47" s="2" customFormat="1" ht="12" hidden="1" customHeight="1">
      <c r="A89" s="34"/>
      <c r="B89" s="35"/>
      <c r="C89" s="29" t="s">
        <v>20</v>
      </c>
      <c r="D89" s="36"/>
      <c r="E89" s="36"/>
      <c r="F89" s="27" t="str">
        <f>F12</f>
        <v xml:space="preserve"> </v>
      </c>
      <c r="G89" s="36"/>
      <c r="H89" s="36"/>
      <c r="I89" s="117" t="s">
        <v>22</v>
      </c>
      <c r="J89" s="66" t="str">
        <f>IF(J12="","",J12)</f>
        <v>27. 1. 2020</v>
      </c>
      <c r="K89" s="36"/>
      <c r="L89" s="51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spans="1:47" s="2" customFormat="1" ht="6.95" hidden="1" customHeight="1">
      <c r="A90" s="34"/>
      <c r="B90" s="35"/>
      <c r="C90" s="36"/>
      <c r="D90" s="36"/>
      <c r="E90" s="36"/>
      <c r="F90" s="36"/>
      <c r="G90" s="36"/>
      <c r="H90" s="36"/>
      <c r="I90" s="115"/>
      <c r="J90" s="36"/>
      <c r="K90" s="36"/>
      <c r="L90" s="51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spans="1:47" s="2" customFormat="1" ht="15.2" hidden="1" customHeight="1">
      <c r="A91" s="34"/>
      <c r="B91" s="35"/>
      <c r="C91" s="29" t="s">
        <v>24</v>
      </c>
      <c r="D91" s="36"/>
      <c r="E91" s="36"/>
      <c r="F91" s="27" t="str">
        <f>E15</f>
        <v xml:space="preserve"> </v>
      </c>
      <c r="G91" s="36"/>
      <c r="H91" s="36"/>
      <c r="I91" s="117" t="s">
        <v>29</v>
      </c>
      <c r="J91" s="32" t="str">
        <f>E21</f>
        <v xml:space="preserve"> </v>
      </c>
      <c r="K91" s="36"/>
      <c r="L91" s="51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spans="1:47" s="2" customFormat="1" ht="15.2" hidden="1" customHeight="1">
      <c r="A92" s="34"/>
      <c r="B92" s="35"/>
      <c r="C92" s="29" t="s">
        <v>27</v>
      </c>
      <c r="D92" s="36"/>
      <c r="E92" s="36"/>
      <c r="F92" s="27" t="str">
        <f>IF(E18="","",E18)</f>
        <v>Vyplň údaj</v>
      </c>
      <c r="G92" s="36"/>
      <c r="H92" s="36"/>
      <c r="I92" s="117" t="s">
        <v>31</v>
      </c>
      <c r="J92" s="32" t="str">
        <f>E24</f>
        <v xml:space="preserve"> </v>
      </c>
      <c r="K92" s="36"/>
      <c r="L92" s="51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spans="1:47" s="2" customFormat="1" ht="10.35" hidden="1" customHeight="1">
      <c r="A93" s="34"/>
      <c r="B93" s="35"/>
      <c r="C93" s="36"/>
      <c r="D93" s="36"/>
      <c r="E93" s="36"/>
      <c r="F93" s="36"/>
      <c r="G93" s="36"/>
      <c r="H93" s="36"/>
      <c r="I93" s="115"/>
      <c r="J93" s="36"/>
      <c r="K93" s="36"/>
      <c r="L93" s="51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spans="1:47" s="2" customFormat="1" ht="29.25" hidden="1" customHeight="1">
      <c r="A94" s="34"/>
      <c r="B94" s="35"/>
      <c r="C94" s="156" t="s">
        <v>91</v>
      </c>
      <c r="D94" s="157"/>
      <c r="E94" s="157"/>
      <c r="F94" s="157"/>
      <c r="G94" s="157"/>
      <c r="H94" s="157"/>
      <c r="I94" s="158"/>
      <c r="J94" s="159" t="s">
        <v>92</v>
      </c>
      <c r="K94" s="157"/>
      <c r="L94" s="51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spans="1:47" s="2" customFormat="1" ht="10.35" hidden="1" customHeight="1">
      <c r="A95" s="34"/>
      <c r="B95" s="35"/>
      <c r="C95" s="36"/>
      <c r="D95" s="36"/>
      <c r="E95" s="36"/>
      <c r="F95" s="36"/>
      <c r="G95" s="36"/>
      <c r="H95" s="36"/>
      <c r="I95" s="115"/>
      <c r="J95" s="36"/>
      <c r="K95" s="36"/>
      <c r="L95" s="51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</row>
    <row r="96" spans="1:47" s="2" customFormat="1" ht="22.9" hidden="1" customHeight="1">
      <c r="A96" s="34"/>
      <c r="B96" s="35"/>
      <c r="C96" s="160" t="s">
        <v>93</v>
      </c>
      <c r="D96" s="36"/>
      <c r="E96" s="36"/>
      <c r="F96" s="36"/>
      <c r="G96" s="36"/>
      <c r="H96" s="36"/>
      <c r="I96" s="115"/>
      <c r="J96" s="84">
        <f>J124</f>
        <v>0</v>
      </c>
      <c r="K96" s="36"/>
      <c r="L96" s="51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U96" s="17" t="s">
        <v>94</v>
      </c>
    </row>
    <row r="97" spans="1:31" s="9" customFormat="1" ht="24.95" hidden="1" customHeight="1">
      <c r="B97" s="161"/>
      <c r="C97" s="162"/>
      <c r="D97" s="163" t="s">
        <v>95</v>
      </c>
      <c r="E97" s="164"/>
      <c r="F97" s="164"/>
      <c r="G97" s="164"/>
      <c r="H97" s="164"/>
      <c r="I97" s="165"/>
      <c r="J97" s="166">
        <f>J125</f>
        <v>0</v>
      </c>
      <c r="K97" s="162"/>
      <c r="L97" s="167"/>
    </row>
    <row r="98" spans="1:31" s="10" customFormat="1" ht="19.899999999999999" hidden="1" customHeight="1">
      <c r="B98" s="168"/>
      <c r="C98" s="169"/>
      <c r="D98" s="170" t="s">
        <v>96</v>
      </c>
      <c r="E98" s="171"/>
      <c r="F98" s="171"/>
      <c r="G98" s="171"/>
      <c r="H98" s="171"/>
      <c r="I98" s="172"/>
      <c r="J98" s="173">
        <f>J126</f>
        <v>0</v>
      </c>
      <c r="K98" s="169"/>
      <c r="L98" s="174"/>
    </row>
    <row r="99" spans="1:31" s="10" customFormat="1" ht="19.899999999999999" hidden="1" customHeight="1">
      <c r="B99" s="168"/>
      <c r="C99" s="169"/>
      <c r="D99" s="170" t="s">
        <v>99</v>
      </c>
      <c r="E99" s="171"/>
      <c r="F99" s="171"/>
      <c r="G99" s="171"/>
      <c r="H99" s="171"/>
      <c r="I99" s="172"/>
      <c r="J99" s="173">
        <f>J164</f>
        <v>0</v>
      </c>
      <c r="K99" s="169"/>
      <c r="L99" s="174"/>
    </row>
    <row r="100" spans="1:31" s="10" customFormat="1" ht="19.899999999999999" hidden="1" customHeight="1">
      <c r="B100" s="168"/>
      <c r="C100" s="169"/>
      <c r="D100" s="170" t="s">
        <v>100</v>
      </c>
      <c r="E100" s="171"/>
      <c r="F100" s="171"/>
      <c r="G100" s="171"/>
      <c r="H100" s="171"/>
      <c r="I100" s="172"/>
      <c r="J100" s="173">
        <f>J169</f>
        <v>0</v>
      </c>
      <c r="K100" s="169"/>
      <c r="L100" s="174"/>
    </row>
    <row r="101" spans="1:31" s="10" customFormat="1" ht="19.899999999999999" hidden="1" customHeight="1">
      <c r="B101" s="168"/>
      <c r="C101" s="169"/>
      <c r="D101" s="170" t="s">
        <v>101</v>
      </c>
      <c r="E101" s="171"/>
      <c r="F101" s="171"/>
      <c r="G101" s="171"/>
      <c r="H101" s="171"/>
      <c r="I101" s="172"/>
      <c r="J101" s="173">
        <f>J177</f>
        <v>0</v>
      </c>
      <c r="K101" s="169"/>
      <c r="L101" s="174"/>
    </row>
    <row r="102" spans="1:31" s="10" customFormat="1" ht="19.899999999999999" hidden="1" customHeight="1">
      <c r="B102" s="168"/>
      <c r="C102" s="169"/>
      <c r="D102" s="170" t="s">
        <v>102</v>
      </c>
      <c r="E102" s="171"/>
      <c r="F102" s="171"/>
      <c r="G102" s="171"/>
      <c r="H102" s="171"/>
      <c r="I102" s="172"/>
      <c r="J102" s="173">
        <f>J193</f>
        <v>0</v>
      </c>
      <c r="K102" s="169"/>
      <c r="L102" s="174"/>
    </row>
    <row r="103" spans="1:31" s="10" customFormat="1" ht="19.899999999999999" hidden="1" customHeight="1">
      <c r="B103" s="168"/>
      <c r="C103" s="169"/>
      <c r="D103" s="170" t="s">
        <v>103</v>
      </c>
      <c r="E103" s="171"/>
      <c r="F103" s="171"/>
      <c r="G103" s="171"/>
      <c r="H103" s="171"/>
      <c r="I103" s="172"/>
      <c r="J103" s="173">
        <f>J201</f>
        <v>0</v>
      </c>
      <c r="K103" s="169"/>
      <c r="L103" s="174"/>
    </row>
    <row r="104" spans="1:31" s="10" customFormat="1" ht="19.899999999999999" hidden="1" customHeight="1">
      <c r="B104" s="168"/>
      <c r="C104" s="169"/>
      <c r="D104" s="170" t="s">
        <v>104</v>
      </c>
      <c r="E104" s="171"/>
      <c r="F104" s="171"/>
      <c r="G104" s="171"/>
      <c r="H104" s="171"/>
      <c r="I104" s="172"/>
      <c r="J104" s="173">
        <f>J211</f>
        <v>0</v>
      </c>
      <c r="K104" s="169"/>
      <c r="L104" s="174"/>
    </row>
    <row r="105" spans="1:31" s="2" customFormat="1" ht="21.75" hidden="1" customHeight="1">
      <c r="A105" s="34"/>
      <c r="B105" s="35"/>
      <c r="C105" s="36"/>
      <c r="D105" s="36"/>
      <c r="E105" s="36"/>
      <c r="F105" s="36"/>
      <c r="G105" s="36"/>
      <c r="H105" s="36"/>
      <c r="I105" s="115"/>
      <c r="J105" s="36"/>
      <c r="K105" s="36"/>
      <c r="L105" s="51"/>
      <c r="S105" s="34"/>
      <c r="T105" s="34"/>
      <c r="U105" s="34"/>
      <c r="V105" s="34"/>
      <c r="W105" s="34"/>
      <c r="X105" s="34"/>
      <c r="Y105" s="34"/>
      <c r="Z105" s="34"/>
      <c r="AA105" s="34"/>
      <c r="AB105" s="34"/>
      <c r="AC105" s="34"/>
      <c r="AD105" s="34"/>
      <c r="AE105" s="34"/>
    </row>
    <row r="106" spans="1:31" s="2" customFormat="1" ht="6.95" hidden="1" customHeight="1">
      <c r="A106" s="34"/>
      <c r="B106" s="54"/>
      <c r="C106" s="55"/>
      <c r="D106" s="55"/>
      <c r="E106" s="55"/>
      <c r="F106" s="55"/>
      <c r="G106" s="55"/>
      <c r="H106" s="55"/>
      <c r="I106" s="152"/>
      <c r="J106" s="55"/>
      <c r="K106" s="55"/>
      <c r="L106" s="51"/>
      <c r="S106" s="34"/>
      <c r="T106" s="34"/>
      <c r="U106" s="34"/>
      <c r="V106" s="34"/>
      <c r="W106" s="34"/>
      <c r="X106" s="34"/>
      <c r="Y106" s="34"/>
      <c r="Z106" s="34"/>
      <c r="AA106" s="34"/>
      <c r="AB106" s="34"/>
      <c r="AC106" s="34"/>
      <c r="AD106" s="34"/>
      <c r="AE106" s="34"/>
    </row>
    <row r="107" spans="1:31" ht="11.25" hidden="1"/>
    <row r="108" spans="1:31" ht="11.25" hidden="1"/>
    <row r="109" spans="1:31" ht="11.25" hidden="1"/>
    <row r="110" spans="1:31" s="2" customFormat="1" ht="6.95" customHeight="1">
      <c r="A110" s="34"/>
      <c r="B110" s="56"/>
      <c r="C110" s="57"/>
      <c r="D110" s="57"/>
      <c r="E110" s="57"/>
      <c r="F110" s="57"/>
      <c r="G110" s="57"/>
      <c r="H110" s="57"/>
      <c r="I110" s="155"/>
      <c r="J110" s="57"/>
      <c r="K110" s="57"/>
      <c r="L110" s="51"/>
      <c r="S110" s="34"/>
      <c r="T110" s="34"/>
      <c r="U110" s="34"/>
      <c r="V110" s="34"/>
      <c r="W110" s="34"/>
      <c r="X110" s="34"/>
      <c r="Y110" s="34"/>
      <c r="Z110" s="34"/>
      <c r="AA110" s="34"/>
      <c r="AB110" s="34"/>
      <c r="AC110" s="34"/>
      <c r="AD110" s="34"/>
      <c r="AE110" s="34"/>
    </row>
    <row r="111" spans="1:31" s="2" customFormat="1" ht="24.95" customHeight="1">
      <c r="A111" s="34"/>
      <c r="B111" s="35"/>
      <c r="C111" s="23" t="s">
        <v>105</v>
      </c>
      <c r="D111" s="36"/>
      <c r="E111" s="36"/>
      <c r="F111" s="36"/>
      <c r="G111" s="36"/>
      <c r="H111" s="36"/>
      <c r="I111" s="115"/>
      <c r="J111" s="36"/>
      <c r="K111" s="36"/>
      <c r="L111" s="51"/>
      <c r="S111" s="34"/>
      <c r="T111" s="34"/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</row>
    <row r="112" spans="1:31" s="2" customFormat="1" ht="6.95" customHeight="1">
      <c r="A112" s="34"/>
      <c r="B112" s="35"/>
      <c r="C112" s="36"/>
      <c r="D112" s="36"/>
      <c r="E112" s="36"/>
      <c r="F112" s="36"/>
      <c r="G112" s="36"/>
      <c r="H112" s="36"/>
      <c r="I112" s="115"/>
      <c r="J112" s="36"/>
      <c r="K112" s="36"/>
      <c r="L112" s="51"/>
      <c r="S112" s="34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</row>
    <row r="113" spans="1:65" s="2" customFormat="1" ht="12" customHeight="1">
      <c r="A113" s="34"/>
      <c r="B113" s="35"/>
      <c r="C113" s="29" t="s">
        <v>16</v>
      </c>
      <c r="D113" s="36"/>
      <c r="E113" s="36"/>
      <c r="F113" s="36"/>
      <c r="G113" s="36"/>
      <c r="H113" s="36"/>
      <c r="I113" s="115"/>
      <c r="J113" s="36"/>
      <c r="K113" s="36"/>
      <c r="L113" s="51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</row>
    <row r="114" spans="1:65" s="2" customFormat="1" ht="16.5" customHeight="1">
      <c r="A114" s="34"/>
      <c r="B114" s="35"/>
      <c r="C114" s="36"/>
      <c r="D114" s="36"/>
      <c r="E114" s="315" t="str">
        <f>E7</f>
        <v>Úprava nádvoři za domem č.p. 217</v>
      </c>
      <c r="F114" s="316"/>
      <c r="G114" s="316"/>
      <c r="H114" s="316"/>
      <c r="I114" s="115"/>
      <c r="J114" s="36"/>
      <c r="K114" s="36"/>
      <c r="L114" s="51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</row>
    <row r="115" spans="1:65" s="2" customFormat="1" ht="12" customHeight="1">
      <c r="A115" s="34"/>
      <c r="B115" s="35"/>
      <c r="C115" s="29" t="s">
        <v>88</v>
      </c>
      <c r="D115" s="36"/>
      <c r="E115" s="36"/>
      <c r="F115" s="36"/>
      <c r="G115" s="36"/>
      <c r="H115" s="36"/>
      <c r="I115" s="115"/>
      <c r="J115" s="36"/>
      <c r="K115" s="36"/>
      <c r="L115" s="51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</row>
    <row r="116" spans="1:65" s="2" customFormat="1" ht="16.5" customHeight="1">
      <c r="A116" s="34"/>
      <c r="B116" s="35"/>
      <c r="C116" s="36"/>
      <c r="D116" s="36"/>
      <c r="E116" s="286" t="str">
        <f>E9</f>
        <v>02 - Výměna potrubí kanalizace</v>
      </c>
      <c r="F116" s="317"/>
      <c r="G116" s="317"/>
      <c r="H116" s="317"/>
      <c r="I116" s="115"/>
      <c r="J116" s="36"/>
      <c r="K116" s="36"/>
      <c r="L116" s="51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</row>
    <row r="117" spans="1:65" s="2" customFormat="1" ht="6.95" customHeight="1">
      <c r="A117" s="34"/>
      <c r="B117" s="35"/>
      <c r="C117" s="36"/>
      <c r="D117" s="36"/>
      <c r="E117" s="36"/>
      <c r="F117" s="36"/>
      <c r="G117" s="36"/>
      <c r="H117" s="36"/>
      <c r="I117" s="115"/>
      <c r="J117" s="36"/>
      <c r="K117" s="36"/>
      <c r="L117" s="51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</row>
    <row r="118" spans="1:65" s="2" customFormat="1" ht="12" customHeight="1">
      <c r="A118" s="34"/>
      <c r="B118" s="35"/>
      <c r="C118" s="29" t="s">
        <v>20</v>
      </c>
      <c r="D118" s="36"/>
      <c r="E118" s="36"/>
      <c r="F118" s="27" t="str">
        <f>F12</f>
        <v xml:space="preserve"> </v>
      </c>
      <c r="G118" s="36"/>
      <c r="H118" s="36"/>
      <c r="I118" s="117" t="s">
        <v>22</v>
      </c>
      <c r="J118" s="66" t="str">
        <f>IF(J12="","",J12)</f>
        <v>27. 1. 2020</v>
      </c>
      <c r="K118" s="36"/>
      <c r="L118" s="51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</row>
    <row r="119" spans="1:65" s="2" customFormat="1" ht="6.95" customHeight="1">
      <c r="A119" s="34"/>
      <c r="B119" s="35"/>
      <c r="C119" s="36"/>
      <c r="D119" s="36"/>
      <c r="E119" s="36"/>
      <c r="F119" s="36"/>
      <c r="G119" s="36"/>
      <c r="H119" s="36"/>
      <c r="I119" s="115"/>
      <c r="J119" s="36"/>
      <c r="K119" s="36"/>
      <c r="L119" s="51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</row>
    <row r="120" spans="1:65" s="2" customFormat="1" ht="15.2" customHeight="1">
      <c r="A120" s="34"/>
      <c r="B120" s="35"/>
      <c r="C120" s="29" t="s">
        <v>24</v>
      </c>
      <c r="D120" s="36"/>
      <c r="E120" s="36"/>
      <c r="F120" s="27" t="str">
        <f>E15</f>
        <v xml:space="preserve"> </v>
      </c>
      <c r="G120" s="36"/>
      <c r="H120" s="36"/>
      <c r="I120" s="117" t="s">
        <v>29</v>
      </c>
      <c r="J120" s="32" t="str">
        <f>E21</f>
        <v xml:space="preserve"> </v>
      </c>
      <c r="K120" s="36"/>
      <c r="L120" s="51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</row>
    <row r="121" spans="1:65" s="2" customFormat="1" ht="15.2" customHeight="1">
      <c r="A121" s="34"/>
      <c r="B121" s="35"/>
      <c r="C121" s="29" t="s">
        <v>27</v>
      </c>
      <c r="D121" s="36"/>
      <c r="E121" s="36"/>
      <c r="F121" s="27" t="str">
        <f>IF(E18="","",E18)</f>
        <v>Vyplň údaj</v>
      </c>
      <c r="G121" s="36"/>
      <c r="H121" s="36"/>
      <c r="I121" s="117" t="s">
        <v>31</v>
      </c>
      <c r="J121" s="32" t="str">
        <f>E24</f>
        <v xml:space="preserve"> </v>
      </c>
      <c r="K121" s="36"/>
      <c r="L121" s="51"/>
      <c r="S121" s="34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</row>
    <row r="122" spans="1:65" s="2" customFormat="1" ht="10.35" customHeight="1">
      <c r="A122" s="34"/>
      <c r="B122" s="35"/>
      <c r="C122" s="36"/>
      <c r="D122" s="36"/>
      <c r="E122" s="36"/>
      <c r="F122" s="36"/>
      <c r="G122" s="36"/>
      <c r="H122" s="36"/>
      <c r="I122" s="115"/>
      <c r="J122" s="36"/>
      <c r="K122" s="36"/>
      <c r="L122" s="51"/>
      <c r="S122" s="34"/>
      <c r="T122" s="34"/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</row>
    <row r="123" spans="1:65" s="11" customFormat="1" ht="29.25" customHeight="1">
      <c r="A123" s="175"/>
      <c r="B123" s="176"/>
      <c r="C123" s="177" t="s">
        <v>106</v>
      </c>
      <c r="D123" s="178" t="s">
        <v>58</v>
      </c>
      <c r="E123" s="178" t="s">
        <v>54</v>
      </c>
      <c r="F123" s="178" t="s">
        <v>55</v>
      </c>
      <c r="G123" s="178" t="s">
        <v>107</v>
      </c>
      <c r="H123" s="178" t="s">
        <v>108</v>
      </c>
      <c r="I123" s="179" t="s">
        <v>109</v>
      </c>
      <c r="J123" s="180" t="s">
        <v>92</v>
      </c>
      <c r="K123" s="181" t="s">
        <v>110</v>
      </c>
      <c r="L123" s="182"/>
      <c r="M123" s="75" t="s">
        <v>1</v>
      </c>
      <c r="N123" s="76" t="s">
        <v>37</v>
      </c>
      <c r="O123" s="76" t="s">
        <v>111</v>
      </c>
      <c r="P123" s="76" t="s">
        <v>112</v>
      </c>
      <c r="Q123" s="76" t="s">
        <v>113</v>
      </c>
      <c r="R123" s="76" t="s">
        <v>114</v>
      </c>
      <c r="S123" s="76" t="s">
        <v>115</v>
      </c>
      <c r="T123" s="77" t="s">
        <v>116</v>
      </c>
      <c r="U123" s="175"/>
      <c r="V123" s="175"/>
      <c r="W123" s="175"/>
      <c r="X123" s="175"/>
      <c r="Y123" s="175"/>
      <c r="Z123" s="175"/>
      <c r="AA123" s="175"/>
      <c r="AB123" s="175"/>
      <c r="AC123" s="175"/>
      <c r="AD123" s="175"/>
      <c r="AE123" s="175"/>
    </row>
    <row r="124" spans="1:65" s="2" customFormat="1" ht="22.9" customHeight="1">
      <c r="A124" s="34"/>
      <c r="B124" s="35"/>
      <c r="C124" s="82" t="s">
        <v>117</v>
      </c>
      <c r="D124" s="36"/>
      <c r="E124" s="36"/>
      <c r="F124" s="36"/>
      <c r="G124" s="36"/>
      <c r="H124" s="36"/>
      <c r="I124" s="115"/>
      <c r="J124" s="183">
        <f>BK124</f>
        <v>0</v>
      </c>
      <c r="K124" s="36"/>
      <c r="L124" s="39"/>
      <c r="M124" s="78"/>
      <c r="N124" s="184"/>
      <c r="O124" s="79"/>
      <c r="P124" s="185">
        <f>P125</f>
        <v>0</v>
      </c>
      <c r="Q124" s="79"/>
      <c r="R124" s="185">
        <f>R125</f>
        <v>160.46472</v>
      </c>
      <c r="S124" s="79"/>
      <c r="T124" s="186">
        <f>T125</f>
        <v>56.263999999999996</v>
      </c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  <c r="AT124" s="17" t="s">
        <v>72</v>
      </c>
      <c r="AU124" s="17" t="s">
        <v>94</v>
      </c>
      <c r="BK124" s="187">
        <f>BK125</f>
        <v>0</v>
      </c>
    </row>
    <row r="125" spans="1:65" s="12" customFormat="1" ht="25.9" customHeight="1">
      <c r="B125" s="188"/>
      <c r="C125" s="189"/>
      <c r="D125" s="190" t="s">
        <v>72</v>
      </c>
      <c r="E125" s="191" t="s">
        <v>118</v>
      </c>
      <c r="F125" s="191" t="s">
        <v>119</v>
      </c>
      <c r="G125" s="189"/>
      <c r="H125" s="189"/>
      <c r="I125" s="192"/>
      <c r="J125" s="193">
        <f>BK125</f>
        <v>0</v>
      </c>
      <c r="K125" s="189"/>
      <c r="L125" s="194"/>
      <c r="M125" s="195"/>
      <c r="N125" s="196"/>
      <c r="O125" s="196"/>
      <c r="P125" s="197">
        <f>P126+P164+P169+P177+P193+P201+P211</f>
        <v>0</v>
      </c>
      <c r="Q125" s="196"/>
      <c r="R125" s="197">
        <f>R126+R164+R169+R177+R193+R201+R211</f>
        <v>160.46472</v>
      </c>
      <c r="S125" s="196"/>
      <c r="T125" s="198">
        <f>T126+T164+T169+T177+T193+T201+T211</f>
        <v>56.263999999999996</v>
      </c>
      <c r="AR125" s="199" t="s">
        <v>81</v>
      </c>
      <c r="AT125" s="200" t="s">
        <v>72</v>
      </c>
      <c r="AU125" s="200" t="s">
        <v>73</v>
      </c>
      <c r="AY125" s="199" t="s">
        <v>120</v>
      </c>
      <c r="BK125" s="201">
        <f>BK126+BK164+BK169+BK177+BK193+BK201+BK211</f>
        <v>0</v>
      </c>
    </row>
    <row r="126" spans="1:65" s="12" customFormat="1" ht="22.9" customHeight="1">
      <c r="B126" s="188"/>
      <c r="C126" s="189"/>
      <c r="D126" s="190" t="s">
        <v>72</v>
      </c>
      <c r="E126" s="202" t="s">
        <v>81</v>
      </c>
      <c r="F126" s="202" t="s">
        <v>121</v>
      </c>
      <c r="G126" s="189"/>
      <c r="H126" s="189"/>
      <c r="I126" s="192"/>
      <c r="J126" s="203">
        <f>BK126</f>
        <v>0</v>
      </c>
      <c r="K126" s="189"/>
      <c r="L126" s="194"/>
      <c r="M126" s="195"/>
      <c r="N126" s="196"/>
      <c r="O126" s="196"/>
      <c r="P126" s="197">
        <f>SUM(P127:P163)</f>
        <v>0</v>
      </c>
      <c r="Q126" s="196"/>
      <c r="R126" s="197">
        <f>SUM(R127:R163)</f>
        <v>142.89408</v>
      </c>
      <c r="S126" s="196"/>
      <c r="T126" s="198">
        <f>SUM(T127:T163)</f>
        <v>27.72</v>
      </c>
      <c r="AR126" s="199" t="s">
        <v>81</v>
      </c>
      <c r="AT126" s="200" t="s">
        <v>72</v>
      </c>
      <c r="AU126" s="200" t="s">
        <v>81</v>
      </c>
      <c r="AY126" s="199" t="s">
        <v>120</v>
      </c>
      <c r="BK126" s="201">
        <f>SUM(BK127:BK163)</f>
        <v>0</v>
      </c>
    </row>
    <row r="127" spans="1:65" s="2" customFormat="1" ht="24.2" customHeight="1">
      <c r="A127" s="34"/>
      <c r="B127" s="35"/>
      <c r="C127" s="204" t="s">
        <v>127</v>
      </c>
      <c r="D127" s="204" t="s">
        <v>123</v>
      </c>
      <c r="E127" s="205" t="s">
        <v>445</v>
      </c>
      <c r="F127" s="206" t="s">
        <v>446</v>
      </c>
      <c r="G127" s="207" t="s">
        <v>126</v>
      </c>
      <c r="H127" s="208">
        <v>42</v>
      </c>
      <c r="I127" s="209"/>
      <c r="J127" s="210">
        <f>ROUND(I127*H127,2)</f>
        <v>0</v>
      </c>
      <c r="K127" s="211"/>
      <c r="L127" s="39"/>
      <c r="M127" s="212" t="s">
        <v>1</v>
      </c>
      <c r="N127" s="213" t="s">
        <v>38</v>
      </c>
      <c r="O127" s="71"/>
      <c r="P127" s="214">
        <f>O127*H127</f>
        <v>0</v>
      </c>
      <c r="Q127" s="214">
        <v>0</v>
      </c>
      <c r="R127" s="214">
        <f>Q127*H127</f>
        <v>0</v>
      </c>
      <c r="S127" s="214">
        <v>0.44</v>
      </c>
      <c r="T127" s="215">
        <f>S127*H127</f>
        <v>18.48</v>
      </c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  <c r="AR127" s="216" t="s">
        <v>127</v>
      </c>
      <c r="AT127" s="216" t="s">
        <v>123</v>
      </c>
      <c r="AU127" s="216" t="s">
        <v>83</v>
      </c>
      <c r="AY127" s="17" t="s">
        <v>120</v>
      </c>
      <c r="BE127" s="217">
        <f>IF(N127="základní",J127,0)</f>
        <v>0</v>
      </c>
      <c r="BF127" s="217">
        <f>IF(N127="snížená",J127,0)</f>
        <v>0</v>
      </c>
      <c r="BG127" s="217">
        <f>IF(N127="zákl. přenesená",J127,0)</f>
        <v>0</v>
      </c>
      <c r="BH127" s="217">
        <f>IF(N127="sníž. přenesená",J127,0)</f>
        <v>0</v>
      </c>
      <c r="BI127" s="217">
        <f>IF(N127="nulová",J127,0)</f>
        <v>0</v>
      </c>
      <c r="BJ127" s="17" t="s">
        <v>81</v>
      </c>
      <c r="BK127" s="217">
        <f>ROUND(I127*H127,2)</f>
        <v>0</v>
      </c>
      <c r="BL127" s="17" t="s">
        <v>127</v>
      </c>
      <c r="BM127" s="216" t="s">
        <v>447</v>
      </c>
    </row>
    <row r="128" spans="1:65" s="14" customFormat="1" ht="11.25">
      <c r="B128" s="229"/>
      <c r="C128" s="230"/>
      <c r="D128" s="220" t="s">
        <v>129</v>
      </c>
      <c r="E128" s="231" t="s">
        <v>1</v>
      </c>
      <c r="F128" s="232" t="s">
        <v>448</v>
      </c>
      <c r="G128" s="230"/>
      <c r="H128" s="233">
        <v>42</v>
      </c>
      <c r="I128" s="234"/>
      <c r="J128" s="230"/>
      <c r="K128" s="230"/>
      <c r="L128" s="235"/>
      <c r="M128" s="236"/>
      <c r="N128" s="237"/>
      <c r="O128" s="237"/>
      <c r="P128" s="237"/>
      <c r="Q128" s="237"/>
      <c r="R128" s="237"/>
      <c r="S128" s="237"/>
      <c r="T128" s="238"/>
      <c r="AT128" s="239" t="s">
        <v>129</v>
      </c>
      <c r="AU128" s="239" t="s">
        <v>83</v>
      </c>
      <c r="AV128" s="14" t="s">
        <v>83</v>
      </c>
      <c r="AW128" s="14" t="s">
        <v>30</v>
      </c>
      <c r="AX128" s="14" t="s">
        <v>73</v>
      </c>
      <c r="AY128" s="239" t="s">
        <v>120</v>
      </c>
    </row>
    <row r="129" spans="1:65" s="15" customFormat="1" ht="11.25">
      <c r="B129" s="240"/>
      <c r="C129" s="241"/>
      <c r="D129" s="220" t="s">
        <v>129</v>
      </c>
      <c r="E129" s="242" t="s">
        <v>1</v>
      </c>
      <c r="F129" s="243" t="s">
        <v>132</v>
      </c>
      <c r="G129" s="241"/>
      <c r="H129" s="244">
        <v>42</v>
      </c>
      <c r="I129" s="245"/>
      <c r="J129" s="241"/>
      <c r="K129" s="241"/>
      <c r="L129" s="246"/>
      <c r="M129" s="247"/>
      <c r="N129" s="248"/>
      <c r="O129" s="248"/>
      <c r="P129" s="248"/>
      <c r="Q129" s="248"/>
      <c r="R129" s="248"/>
      <c r="S129" s="248"/>
      <c r="T129" s="249"/>
      <c r="AT129" s="250" t="s">
        <v>129</v>
      </c>
      <c r="AU129" s="250" t="s">
        <v>83</v>
      </c>
      <c r="AV129" s="15" t="s">
        <v>127</v>
      </c>
      <c r="AW129" s="15" t="s">
        <v>30</v>
      </c>
      <c r="AX129" s="15" t="s">
        <v>81</v>
      </c>
      <c r="AY129" s="250" t="s">
        <v>120</v>
      </c>
    </row>
    <row r="130" spans="1:65" s="2" customFormat="1" ht="24.2" customHeight="1">
      <c r="A130" s="34"/>
      <c r="B130" s="35"/>
      <c r="C130" s="204" t="s">
        <v>258</v>
      </c>
      <c r="D130" s="204" t="s">
        <v>123</v>
      </c>
      <c r="E130" s="205" t="s">
        <v>449</v>
      </c>
      <c r="F130" s="206" t="s">
        <v>450</v>
      </c>
      <c r="G130" s="207" t="s">
        <v>126</v>
      </c>
      <c r="H130" s="208">
        <v>42</v>
      </c>
      <c r="I130" s="209"/>
      <c r="J130" s="210">
        <f>ROUND(I130*H130,2)</f>
        <v>0</v>
      </c>
      <c r="K130" s="211"/>
      <c r="L130" s="39"/>
      <c r="M130" s="212" t="s">
        <v>1</v>
      </c>
      <c r="N130" s="213" t="s">
        <v>38</v>
      </c>
      <c r="O130" s="71"/>
      <c r="P130" s="214">
        <f>O130*H130</f>
        <v>0</v>
      </c>
      <c r="Q130" s="214">
        <v>0</v>
      </c>
      <c r="R130" s="214">
        <f>Q130*H130</f>
        <v>0</v>
      </c>
      <c r="S130" s="214">
        <v>0.22</v>
      </c>
      <c r="T130" s="215">
        <f>S130*H130</f>
        <v>9.24</v>
      </c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  <c r="AR130" s="216" t="s">
        <v>127</v>
      </c>
      <c r="AT130" s="216" t="s">
        <v>123</v>
      </c>
      <c r="AU130" s="216" t="s">
        <v>83</v>
      </c>
      <c r="AY130" s="17" t="s">
        <v>120</v>
      </c>
      <c r="BE130" s="217">
        <f>IF(N130="základní",J130,0)</f>
        <v>0</v>
      </c>
      <c r="BF130" s="217">
        <f>IF(N130="snížená",J130,0)</f>
        <v>0</v>
      </c>
      <c r="BG130" s="217">
        <f>IF(N130="zákl. přenesená",J130,0)</f>
        <v>0</v>
      </c>
      <c r="BH130" s="217">
        <f>IF(N130="sníž. přenesená",J130,0)</f>
        <v>0</v>
      </c>
      <c r="BI130" s="217">
        <f>IF(N130="nulová",J130,0)</f>
        <v>0</v>
      </c>
      <c r="BJ130" s="17" t="s">
        <v>81</v>
      </c>
      <c r="BK130" s="217">
        <f>ROUND(I130*H130,2)</f>
        <v>0</v>
      </c>
      <c r="BL130" s="17" t="s">
        <v>127</v>
      </c>
      <c r="BM130" s="216" t="s">
        <v>451</v>
      </c>
    </row>
    <row r="131" spans="1:65" s="2" customFormat="1" ht="24.2" customHeight="1">
      <c r="A131" s="34"/>
      <c r="B131" s="35"/>
      <c r="C131" s="204" t="s">
        <v>164</v>
      </c>
      <c r="D131" s="204" t="s">
        <v>123</v>
      </c>
      <c r="E131" s="205" t="s">
        <v>152</v>
      </c>
      <c r="F131" s="206" t="s">
        <v>153</v>
      </c>
      <c r="G131" s="207" t="s">
        <v>144</v>
      </c>
      <c r="H131" s="208">
        <v>67.2</v>
      </c>
      <c r="I131" s="209"/>
      <c r="J131" s="210">
        <f>ROUND(I131*H131,2)</f>
        <v>0</v>
      </c>
      <c r="K131" s="211"/>
      <c r="L131" s="39"/>
      <c r="M131" s="212" t="s">
        <v>1</v>
      </c>
      <c r="N131" s="213" t="s">
        <v>38</v>
      </c>
      <c r="O131" s="71"/>
      <c r="P131" s="214">
        <f>O131*H131</f>
        <v>0</v>
      </c>
      <c r="Q131" s="214">
        <v>0</v>
      </c>
      <c r="R131" s="214">
        <f>Q131*H131</f>
        <v>0</v>
      </c>
      <c r="S131" s="214">
        <v>0</v>
      </c>
      <c r="T131" s="215">
        <f>S131*H131</f>
        <v>0</v>
      </c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  <c r="AR131" s="216" t="s">
        <v>127</v>
      </c>
      <c r="AT131" s="216" t="s">
        <v>123</v>
      </c>
      <c r="AU131" s="216" t="s">
        <v>83</v>
      </c>
      <c r="AY131" s="17" t="s">
        <v>120</v>
      </c>
      <c r="BE131" s="217">
        <f>IF(N131="základní",J131,0)</f>
        <v>0</v>
      </c>
      <c r="BF131" s="217">
        <f>IF(N131="snížená",J131,0)</f>
        <v>0</v>
      </c>
      <c r="BG131" s="217">
        <f>IF(N131="zákl. přenesená",J131,0)</f>
        <v>0</v>
      </c>
      <c r="BH131" s="217">
        <f>IF(N131="sníž. přenesená",J131,0)</f>
        <v>0</v>
      </c>
      <c r="BI131" s="217">
        <f>IF(N131="nulová",J131,0)</f>
        <v>0</v>
      </c>
      <c r="BJ131" s="17" t="s">
        <v>81</v>
      </c>
      <c r="BK131" s="217">
        <f>ROUND(I131*H131,2)</f>
        <v>0</v>
      </c>
      <c r="BL131" s="17" t="s">
        <v>127</v>
      </c>
      <c r="BM131" s="216" t="s">
        <v>452</v>
      </c>
    </row>
    <row r="132" spans="1:65" s="13" customFormat="1" ht="11.25">
      <c r="B132" s="218"/>
      <c r="C132" s="219"/>
      <c r="D132" s="220" t="s">
        <v>129</v>
      </c>
      <c r="E132" s="221" t="s">
        <v>1</v>
      </c>
      <c r="F132" s="222" t="s">
        <v>453</v>
      </c>
      <c r="G132" s="219"/>
      <c r="H132" s="221" t="s">
        <v>1</v>
      </c>
      <c r="I132" s="223"/>
      <c r="J132" s="219"/>
      <c r="K132" s="219"/>
      <c r="L132" s="224"/>
      <c r="M132" s="225"/>
      <c r="N132" s="226"/>
      <c r="O132" s="226"/>
      <c r="P132" s="226"/>
      <c r="Q132" s="226"/>
      <c r="R132" s="226"/>
      <c r="S132" s="226"/>
      <c r="T132" s="227"/>
      <c r="AT132" s="228" t="s">
        <v>129</v>
      </c>
      <c r="AU132" s="228" t="s">
        <v>83</v>
      </c>
      <c r="AV132" s="13" t="s">
        <v>81</v>
      </c>
      <c r="AW132" s="13" t="s">
        <v>30</v>
      </c>
      <c r="AX132" s="13" t="s">
        <v>73</v>
      </c>
      <c r="AY132" s="228" t="s">
        <v>120</v>
      </c>
    </row>
    <row r="133" spans="1:65" s="14" customFormat="1" ht="11.25">
      <c r="B133" s="229"/>
      <c r="C133" s="230"/>
      <c r="D133" s="220" t="s">
        <v>129</v>
      </c>
      <c r="E133" s="231" t="s">
        <v>1</v>
      </c>
      <c r="F133" s="232" t="s">
        <v>454</v>
      </c>
      <c r="G133" s="230"/>
      <c r="H133" s="233">
        <v>67.2</v>
      </c>
      <c r="I133" s="234"/>
      <c r="J133" s="230"/>
      <c r="K133" s="230"/>
      <c r="L133" s="235"/>
      <c r="M133" s="236"/>
      <c r="N133" s="237"/>
      <c r="O133" s="237"/>
      <c r="P133" s="237"/>
      <c r="Q133" s="237"/>
      <c r="R133" s="237"/>
      <c r="S133" s="237"/>
      <c r="T133" s="238"/>
      <c r="AT133" s="239" t="s">
        <v>129</v>
      </c>
      <c r="AU133" s="239" t="s">
        <v>83</v>
      </c>
      <c r="AV133" s="14" t="s">
        <v>83</v>
      </c>
      <c r="AW133" s="14" t="s">
        <v>30</v>
      </c>
      <c r="AX133" s="14" t="s">
        <v>73</v>
      </c>
      <c r="AY133" s="239" t="s">
        <v>120</v>
      </c>
    </row>
    <row r="134" spans="1:65" s="15" customFormat="1" ht="11.25">
      <c r="B134" s="240"/>
      <c r="C134" s="241"/>
      <c r="D134" s="220" t="s">
        <v>129</v>
      </c>
      <c r="E134" s="242" t="s">
        <v>1</v>
      </c>
      <c r="F134" s="243" t="s">
        <v>132</v>
      </c>
      <c r="G134" s="241"/>
      <c r="H134" s="244">
        <v>67.2</v>
      </c>
      <c r="I134" s="245"/>
      <c r="J134" s="241"/>
      <c r="K134" s="241"/>
      <c r="L134" s="246"/>
      <c r="M134" s="247"/>
      <c r="N134" s="248"/>
      <c r="O134" s="248"/>
      <c r="P134" s="248"/>
      <c r="Q134" s="248"/>
      <c r="R134" s="248"/>
      <c r="S134" s="248"/>
      <c r="T134" s="249"/>
      <c r="AT134" s="250" t="s">
        <v>129</v>
      </c>
      <c r="AU134" s="250" t="s">
        <v>83</v>
      </c>
      <c r="AV134" s="15" t="s">
        <v>127</v>
      </c>
      <c r="AW134" s="15" t="s">
        <v>30</v>
      </c>
      <c r="AX134" s="15" t="s">
        <v>81</v>
      </c>
      <c r="AY134" s="250" t="s">
        <v>120</v>
      </c>
    </row>
    <row r="135" spans="1:65" s="2" customFormat="1" ht="24.2" customHeight="1">
      <c r="A135" s="34"/>
      <c r="B135" s="35"/>
      <c r="C135" s="204" t="s">
        <v>169</v>
      </c>
      <c r="D135" s="204" t="s">
        <v>123</v>
      </c>
      <c r="E135" s="205" t="s">
        <v>161</v>
      </c>
      <c r="F135" s="206" t="s">
        <v>162</v>
      </c>
      <c r="G135" s="207" t="s">
        <v>144</v>
      </c>
      <c r="H135" s="208">
        <v>67.2</v>
      </c>
      <c r="I135" s="209"/>
      <c r="J135" s="210">
        <f>ROUND(I135*H135,2)</f>
        <v>0</v>
      </c>
      <c r="K135" s="211"/>
      <c r="L135" s="39"/>
      <c r="M135" s="212" t="s">
        <v>1</v>
      </c>
      <c r="N135" s="213" t="s">
        <v>38</v>
      </c>
      <c r="O135" s="71"/>
      <c r="P135" s="214">
        <f>O135*H135</f>
        <v>0</v>
      </c>
      <c r="Q135" s="214">
        <v>0</v>
      </c>
      <c r="R135" s="214">
        <f>Q135*H135</f>
        <v>0</v>
      </c>
      <c r="S135" s="214">
        <v>0</v>
      </c>
      <c r="T135" s="215">
        <f>S135*H135</f>
        <v>0</v>
      </c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  <c r="AR135" s="216" t="s">
        <v>127</v>
      </c>
      <c r="AT135" s="216" t="s">
        <v>123</v>
      </c>
      <c r="AU135" s="216" t="s">
        <v>83</v>
      </c>
      <c r="AY135" s="17" t="s">
        <v>120</v>
      </c>
      <c r="BE135" s="217">
        <f>IF(N135="základní",J135,0)</f>
        <v>0</v>
      </c>
      <c r="BF135" s="217">
        <f>IF(N135="snížená",J135,0)</f>
        <v>0</v>
      </c>
      <c r="BG135" s="217">
        <f>IF(N135="zákl. přenesená",J135,0)</f>
        <v>0</v>
      </c>
      <c r="BH135" s="217">
        <f>IF(N135="sníž. přenesená",J135,0)</f>
        <v>0</v>
      </c>
      <c r="BI135" s="217">
        <f>IF(N135="nulová",J135,0)</f>
        <v>0</v>
      </c>
      <c r="BJ135" s="17" t="s">
        <v>81</v>
      </c>
      <c r="BK135" s="217">
        <f>ROUND(I135*H135,2)</f>
        <v>0</v>
      </c>
      <c r="BL135" s="17" t="s">
        <v>127</v>
      </c>
      <c r="BM135" s="216" t="s">
        <v>455</v>
      </c>
    </row>
    <row r="136" spans="1:65" s="2" customFormat="1" ht="14.45" customHeight="1">
      <c r="A136" s="34"/>
      <c r="B136" s="35"/>
      <c r="C136" s="204" t="s">
        <v>179</v>
      </c>
      <c r="D136" s="204" t="s">
        <v>123</v>
      </c>
      <c r="E136" s="205" t="s">
        <v>456</v>
      </c>
      <c r="F136" s="206" t="s">
        <v>457</v>
      </c>
      <c r="G136" s="207" t="s">
        <v>126</v>
      </c>
      <c r="H136" s="208">
        <v>112</v>
      </c>
      <c r="I136" s="209"/>
      <c r="J136" s="210">
        <f>ROUND(I136*H136,2)</f>
        <v>0</v>
      </c>
      <c r="K136" s="211"/>
      <c r="L136" s="39"/>
      <c r="M136" s="212" t="s">
        <v>1</v>
      </c>
      <c r="N136" s="213" t="s">
        <v>38</v>
      </c>
      <c r="O136" s="71"/>
      <c r="P136" s="214">
        <f>O136*H136</f>
        <v>0</v>
      </c>
      <c r="Q136" s="214">
        <v>8.4000000000000003E-4</v>
      </c>
      <c r="R136" s="214">
        <f>Q136*H136</f>
        <v>9.4079999999999997E-2</v>
      </c>
      <c r="S136" s="214">
        <v>0</v>
      </c>
      <c r="T136" s="215">
        <f>S136*H136</f>
        <v>0</v>
      </c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R136" s="216" t="s">
        <v>127</v>
      </c>
      <c r="AT136" s="216" t="s">
        <v>123</v>
      </c>
      <c r="AU136" s="216" t="s">
        <v>83</v>
      </c>
      <c r="AY136" s="17" t="s">
        <v>120</v>
      </c>
      <c r="BE136" s="217">
        <f>IF(N136="základní",J136,0)</f>
        <v>0</v>
      </c>
      <c r="BF136" s="217">
        <f>IF(N136="snížená",J136,0)</f>
        <v>0</v>
      </c>
      <c r="BG136" s="217">
        <f>IF(N136="zákl. přenesená",J136,0)</f>
        <v>0</v>
      </c>
      <c r="BH136" s="217">
        <f>IF(N136="sníž. přenesená",J136,0)</f>
        <v>0</v>
      </c>
      <c r="BI136" s="217">
        <f>IF(N136="nulová",J136,0)</f>
        <v>0</v>
      </c>
      <c r="BJ136" s="17" t="s">
        <v>81</v>
      </c>
      <c r="BK136" s="217">
        <f>ROUND(I136*H136,2)</f>
        <v>0</v>
      </c>
      <c r="BL136" s="17" t="s">
        <v>127</v>
      </c>
      <c r="BM136" s="216" t="s">
        <v>458</v>
      </c>
    </row>
    <row r="137" spans="1:65" s="2" customFormat="1" ht="24.2" customHeight="1">
      <c r="A137" s="34"/>
      <c r="B137" s="35"/>
      <c r="C137" s="204" t="s">
        <v>200</v>
      </c>
      <c r="D137" s="204" t="s">
        <v>123</v>
      </c>
      <c r="E137" s="205" t="s">
        <v>459</v>
      </c>
      <c r="F137" s="206" t="s">
        <v>460</v>
      </c>
      <c r="G137" s="207" t="s">
        <v>126</v>
      </c>
      <c r="H137" s="208">
        <v>112</v>
      </c>
      <c r="I137" s="209"/>
      <c r="J137" s="210">
        <f>ROUND(I137*H137,2)</f>
        <v>0</v>
      </c>
      <c r="K137" s="211"/>
      <c r="L137" s="39"/>
      <c r="M137" s="212" t="s">
        <v>1</v>
      </c>
      <c r="N137" s="213" t="s">
        <v>38</v>
      </c>
      <c r="O137" s="71"/>
      <c r="P137" s="214">
        <f>O137*H137</f>
        <v>0</v>
      </c>
      <c r="Q137" s="214">
        <v>0</v>
      </c>
      <c r="R137" s="214">
        <f>Q137*H137</f>
        <v>0</v>
      </c>
      <c r="S137" s="214">
        <v>0</v>
      </c>
      <c r="T137" s="215">
        <f>S137*H137</f>
        <v>0</v>
      </c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  <c r="AR137" s="216" t="s">
        <v>127</v>
      </c>
      <c r="AT137" s="216" t="s">
        <v>123</v>
      </c>
      <c r="AU137" s="216" t="s">
        <v>83</v>
      </c>
      <c r="AY137" s="17" t="s">
        <v>120</v>
      </c>
      <c r="BE137" s="217">
        <f>IF(N137="základní",J137,0)</f>
        <v>0</v>
      </c>
      <c r="BF137" s="217">
        <f>IF(N137="snížená",J137,0)</f>
        <v>0</v>
      </c>
      <c r="BG137" s="217">
        <f>IF(N137="zákl. přenesená",J137,0)</f>
        <v>0</v>
      </c>
      <c r="BH137" s="217">
        <f>IF(N137="sníž. přenesená",J137,0)</f>
        <v>0</v>
      </c>
      <c r="BI137" s="217">
        <f>IF(N137="nulová",J137,0)</f>
        <v>0</v>
      </c>
      <c r="BJ137" s="17" t="s">
        <v>81</v>
      </c>
      <c r="BK137" s="217">
        <f>ROUND(I137*H137,2)</f>
        <v>0</v>
      </c>
      <c r="BL137" s="17" t="s">
        <v>127</v>
      </c>
      <c r="BM137" s="216" t="s">
        <v>461</v>
      </c>
    </row>
    <row r="138" spans="1:65" s="14" customFormat="1" ht="11.25">
      <c r="B138" s="229"/>
      <c r="C138" s="230"/>
      <c r="D138" s="220" t="s">
        <v>129</v>
      </c>
      <c r="E138" s="231" t="s">
        <v>1</v>
      </c>
      <c r="F138" s="232" t="s">
        <v>462</v>
      </c>
      <c r="G138" s="230"/>
      <c r="H138" s="233">
        <v>112</v>
      </c>
      <c r="I138" s="234"/>
      <c r="J138" s="230"/>
      <c r="K138" s="230"/>
      <c r="L138" s="235"/>
      <c r="M138" s="236"/>
      <c r="N138" s="237"/>
      <c r="O138" s="237"/>
      <c r="P138" s="237"/>
      <c r="Q138" s="237"/>
      <c r="R138" s="237"/>
      <c r="S138" s="237"/>
      <c r="T138" s="238"/>
      <c r="AT138" s="239" t="s">
        <v>129</v>
      </c>
      <c r="AU138" s="239" t="s">
        <v>83</v>
      </c>
      <c r="AV138" s="14" t="s">
        <v>83</v>
      </c>
      <c r="AW138" s="14" t="s">
        <v>30</v>
      </c>
      <c r="AX138" s="14" t="s">
        <v>73</v>
      </c>
      <c r="AY138" s="239" t="s">
        <v>120</v>
      </c>
    </row>
    <row r="139" spans="1:65" s="15" customFormat="1" ht="11.25">
      <c r="B139" s="240"/>
      <c r="C139" s="241"/>
      <c r="D139" s="220" t="s">
        <v>129</v>
      </c>
      <c r="E139" s="242" t="s">
        <v>1</v>
      </c>
      <c r="F139" s="243" t="s">
        <v>132</v>
      </c>
      <c r="G139" s="241"/>
      <c r="H139" s="244">
        <v>112</v>
      </c>
      <c r="I139" s="245"/>
      <c r="J139" s="241"/>
      <c r="K139" s="241"/>
      <c r="L139" s="246"/>
      <c r="M139" s="247"/>
      <c r="N139" s="248"/>
      <c r="O139" s="248"/>
      <c r="P139" s="248"/>
      <c r="Q139" s="248"/>
      <c r="R139" s="248"/>
      <c r="S139" s="248"/>
      <c r="T139" s="249"/>
      <c r="AT139" s="250" t="s">
        <v>129</v>
      </c>
      <c r="AU139" s="250" t="s">
        <v>83</v>
      </c>
      <c r="AV139" s="15" t="s">
        <v>127</v>
      </c>
      <c r="AW139" s="15" t="s">
        <v>30</v>
      </c>
      <c r="AX139" s="15" t="s">
        <v>81</v>
      </c>
      <c r="AY139" s="250" t="s">
        <v>120</v>
      </c>
    </row>
    <row r="140" spans="1:65" s="2" customFormat="1" ht="24.2" customHeight="1">
      <c r="A140" s="34"/>
      <c r="B140" s="35"/>
      <c r="C140" s="204" t="s">
        <v>122</v>
      </c>
      <c r="D140" s="204" t="s">
        <v>123</v>
      </c>
      <c r="E140" s="205" t="s">
        <v>165</v>
      </c>
      <c r="F140" s="206" t="s">
        <v>166</v>
      </c>
      <c r="G140" s="207" t="s">
        <v>144</v>
      </c>
      <c r="H140" s="208">
        <v>67.2</v>
      </c>
      <c r="I140" s="209"/>
      <c r="J140" s="210">
        <f>ROUND(I140*H140,2)</f>
        <v>0</v>
      </c>
      <c r="K140" s="211"/>
      <c r="L140" s="39"/>
      <c r="M140" s="212" t="s">
        <v>1</v>
      </c>
      <c r="N140" s="213" t="s">
        <v>38</v>
      </c>
      <c r="O140" s="71"/>
      <c r="P140" s="214">
        <f>O140*H140</f>
        <v>0</v>
      </c>
      <c r="Q140" s="214">
        <v>0</v>
      </c>
      <c r="R140" s="214">
        <f>Q140*H140</f>
        <v>0</v>
      </c>
      <c r="S140" s="214">
        <v>0</v>
      </c>
      <c r="T140" s="215">
        <f>S140*H140</f>
        <v>0</v>
      </c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  <c r="AR140" s="216" t="s">
        <v>127</v>
      </c>
      <c r="AT140" s="216" t="s">
        <v>123</v>
      </c>
      <c r="AU140" s="216" t="s">
        <v>83</v>
      </c>
      <c r="AY140" s="17" t="s">
        <v>120</v>
      </c>
      <c r="BE140" s="217">
        <f>IF(N140="základní",J140,0)</f>
        <v>0</v>
      </c>
      <c r="BF140" s="217">
        <f>IF(N140="snížená",J140,0)</f>
        <v>0</v>
      </c>
      <c r="BG140" s="217">
        <f>IF(N140="zákl. přenesená",J140,0)</f>
        <v>0</v>
      </c>
      <c r="BH140" s="217">
        <f>IF(N140="sníž. přenesená",J140,0)</f>
        <v>0</v>
      </c>
      <c r="BI140" s="217">
        <f>IF(N140="nulová",J140,0)</f>
        <v>0</v>
      </c>
      <c r="BJ140" s="17" t="s">
        <v>81</v>
      </c>
      <c r="BK140" s="217">
        <f>ROUND(I140*H140,2)</f>
        <v>0</v>
      </c>
      <c r="BL140" s="17" t="s">
        <v>127</v>
      </c>
      <c r="BM140" s="216" t="s">
        <v>463</v>
      </c>
    </row>
    <row r="141" spans="1:65" s="2" customFormat="1" ht="24.2" customHeight="1">
      <c r="A141" s="34"/>
      <c r="B141" s="35"/>
      <c r="C141" s="204" t="s">
        <v>173</v>
      </c>
      <c r="D141" s="204" t="s">
        <v>123</v>
      </c>
      <c r="E141" s="205" t="s">
        <v>170</v>
      </c>
      <c r="F141" s="206" t="s">
        <v>171</v>
      </c>
      <c r="G141" s="207" t="s">
        <v>144</v>
      </c>
      <c r="H141" s="208">
        <v>67.2</v>
      </c>
      <c r="I141" s="209"/>
      <c r="J141" s="210">
        <f>ROUND(I141*H141,2)</f>
        <v>0</v>
      </c>
      <c r="K141" s="211"/>
      <c r="L141" s="39"/>
      <c r="M141" s="212" t="s">
        <v>1</v>
      </c>
      <c r="N141" s="213" t="s">
        <v>38</v>
      </c>
      <c r="O141" s="71"/>
      <c r="P141" s="214">
        <f>O141*H141</f>
        <v>0</v>
      </c>
      <c r="Q141" s="214">
        <v>0</v>
      </c>
      <c r="R141" s="214">
        <f>Q141*H141</f>
        <v>0</v>
      </c>
      <c r="S141" s="214">
        <v>0</v>
      </c>
      <c r="T141" s="215">
        <f>S141*H141</f>
        <v>0</v>
      </c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  <c r="AR141" s="216" t="s">
        <v>127</v>
      </c>
      <c r="AT141" s="216" t="s">
        <v>123</v>
      </c>
      <c r="AU141" s="216" t="s">
        <v>83</v>
      </c>
      <c r="AY141" s="17" t="s">
        <v>120</v>
      </c>
      <c r="BE141" s="217">
        <f>IF(N141="základní",J141,0)</f>
        <v>0</v>
      </c>
      <c r="BF141" s="217">
        <f>IF(N141="snížená",J141,0)</f>
        <v>0</v>
      </c>
      <c r="BG141" s="217">
        <f>IF(N141="zákl. přenesená",J141,0)</f>
        <v>0</v>
      </c>
      <c r="BH141" s="217">
        <f>IF(N141="sníž. přenesená",J141,0)</f>
        <v>0</v>
      </c>
      <c r="BI141" s="217">
        <f>IF(N141="nulová",J141,0)</f>
        <v>0</v>
      </c>
      <c r="BJ141" s="17" t="s">
        <v>81</v>
      </c>
      <c r="BK141" s="217">
        <f>ROUND(I141*H141,2)</f>
        <v>0</v>
      </c>
      <c r="BL141" s="17" t="s">
        <v>127</v>
      </c>
      <c r="BM141" s="216" t="s">
        <v>464</v>
      </c>
    </row>
    <row r="142" spans="1:65" s="2" customFormat="1" ht="24.2" customHeight="1">
      <c r="A142" s="34"/>
      <c r="B142" s="35"/>
      <c r="C142" s="204" t="s">
        <v>196</v>
      </c>
      <c r="D142" s="204" t="s">
        <v>123</v>
      </c>
      <c r="E142" s="205" t="s">
        <v>174</v>
      </c>
      <c r="F142" s="206" t="s">
        <v>175</v>
      </c>
      <c r="G142" s="207" t="s">
        <v>144</v>
      </c>
      <c r="H142" s="208">
        <v>739.2</v>
      </c>
      <c r="I142" s="209"/>
      <c r="J142" s="210">
        <f>ROUND(I142*H142,2)</f>
        <v>0</v>
      </c>
      <c r="K142" s="211"/>
      <c r="L142" s="39"/>
      <c r="M142" s="212" t="s">
        <v>1</v>
      </c>
      <c r="N142" s="213" t="s">
        <v>38</v>
      </c>
      <c r="O142" s="71"/>
      <c r="P142" s="214">
        <f>O142*H142</f>
        <v>0</v>
      </c>
      <c r="Q142" s="214">
        <v>0</v>
      </c>
      <c r="R142" s="214">
        <f>Q142*H142</f>
        <v>0</v>
      </c>
      <c r="S142" s="214">
        <v>0</v>
      </c>
      <c r="T142" s="215">
        <f>S142*H142</f>
        <v>0</v>
      </c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R142" s="216" t="s">
        <v>127</v>
      </c>
      <c r="AT142" s="216" t="s">
        <v>123</v>
      </c>
      <c r="AU142" s="216" t="s">
        <v>83</v>
      </c>
      <c r="AY142" s="17" t="s">
        <v>120</v>
      </c>
      <c r="BE142" s="217">
        <f>IF(N142="základní",J142,0)</f>
        <v>0</v>
      </c>
      <c r="BF142" s="217">
        <f>IF(N142="snížená",J142,0)</f>
        <v>0</v>
      </c>
      <c r="BG142" s="217">
        <f>IF(N142="zákl. přenesená",J142,0)</f>
        <v>0</v>
      </c>
      <c r="BH142" s="217">
        <f>IF(N142="sníž. přenesená",J142,0)</f>
        <v>0</v>
      </c>
      <c r="BI142" s="217">
        <f>IF(N142="nulová",J142,0)</f>
        <v>0</v>
      </c>
      <c r="BJ142" s="17" t="s">
        <v>81</v>
      </c>
      <c r="BK142" s="217">
        <f>ROUND(I142*H142,2)</f>
        <v>0</v>
      </c>
      <c r="BL142" s="17" t="s">
        <v>127</v>
      </c>
      <c r="BM142" s="216" t="s">
        <v>465</v>
      </c>
    </row>
    <row r="143" spans="1:65" s="13" customFormat="1" ht="11.25">
      <c r="B143" s="218"/>
      <c r="C143" s="219"/>
      <c r="D143" s="220" t="s">
        <v>129</v>
      </c>
      <c r="E143" s="221" t="s">
        <v>1</v>
      </c>
      <c r="F143" s="222" t="s">
        <v>466</v>
      </c>
      <c r="G143" s="219"/>
      <c r="H143" s="221" t="s">
        <v>1</v>
      </c>
      <c r="I143" s="223"/>
      <c r="J143" s="219"/>
      <c r="K143" s="219"/>
      <c r="L143" s="224"/>
      <c r="M143" s="225"/>
      <c r="N143" s="226"/>
      <c r="O143" s="226"/>
      <c r="P143" s="226"/>
      <c r="Q143" s="226"/>
      <c r="R143" s="226"/>
      <c r="S143" s="226"/>
      <c r="T143" s="227"/>
      <c r="AT143" s="228" t="s">
        <v>129</v>
      </c>
      <c r="AU143" s="228" t="s">
        <v>83</v>
      </c>
      <c r="AV143" s="13" t="s">
        <v>81</v>
      </c>
      <c r="AW143" s="13" t="s">
        <v>30</v>
      </c>
      <c r="AX143" s="13" t="s">
        <v>73</v>
      </c>
      <c r="AY143" s="228" t="s">
        <v>120</v>
      </c>
    </row>
    <row r="144" spans="1:65" s="14" customFormat="1" ht="11.25">
      <c r="B144" s="229"/>
      <c r="C144" s="230"/>
      <c r="D144" s="220" t="s">
        <v>129</v>
      </c>
      <c r="E144" s="231" t="s">
        <v>1</v>
      </c>
      <c r="F144" s="232" t="s">
        <v>467</v>
      </c>
      <c r="G144" s="230"/>
      <c r="H144" s="233">
        <v>739.2</v>
      </c>
      <c r="I144" s="234"/>
      <c r="J144" s="230"/>
      <c r="K144" s="230"/>
      <c r="L144" s="235"/>
      <c r="M144" s="236"/>
      <c r="N144" s="237"/>
      <c r="O144" s="237"/>
      <c r="P144" s="237"/>
      <c r="Q144" s="237"/>
      <c r="R144" s="237"/>
      <c r="S144" s="237"/>
      <c r="T144" s="238"/>
      <c r="AT144" s="239" t="s">
        <v>129</v>
      </c>
      <c r="AU144" s="239" t="s">
        <v>83</v>
      </c>
      <c r="AV144" s="14" t="s">
        <v>83</v>
      </c>
      <c r="AW144" s="14" t="s">
        <v>30</v>
      </c>
      <c r="AX144" s="14" t="s">
        <v>73</v>
      </c>
      <c r="AY144" s="239" t="s">
        <v>120</v>
      </c>
    </row>
    <row r="145" spans="1:65" s="15" customFormat="1" ht="11.25">
      <c r="B145" s="240"/>
      <c r="C145" s="241"/>
      <c r="D145" s="220" t="s">
        <v>129</v>
      </c>
      <c r="E145" s="242" t="s">
        <v>1</v>
      </c>
      <c r="F145" s="243" t="s">
        <v>132</v>
      </c>
      <c r="G145" s="241"/>
      <c r="H145" s="244">
        <v>739.2</v>
      </c>
      <c r="I145" s="245"/>
      <c r="J145" s="241"/>
      <c r="K145" s="241"/>
      <c r="L145" s="246"/>
      <c r="M145" s="247"/>
      <c r="N145" s="248"/>
      <c r="O145" s="248"/>
      <c r="P145" s="248"/>
      <c r="Q145" s="248"/>
      <c r="R145" s="248"/>
      <c r="S145" s="248"/>
      <c r="T145" s="249"/>
      <c r="AT145" s="250" t="s">
        <v>129</v>
      </c>
      <c r="AU145" s="250" t="s">
        <v>83</v>
      </c>
      <c r="AV145" s="15" t="s">
        <v>127</v>
      </c>
      <c r="AW145" s="15" t="s">
        <v>30</v>
      </c>
      <c r="AX145" s="15" t="s">
        <v>81</v>
      </c>
      <c r="AY145" s="250" t="s">
        <v>120</v>
      </c>
    </row>
    <row r="146" spans="1:65" s="2" customFormat="1" ht="14.45" customHeight="1">
      <c r="A146" s="34"/>
      <c r="B146" s="35"/>
      <c r="C146" s="204" t="s">
        <v>185</v>
      </c>
      <c r="D146" s="204" t="s">
        <v>123</v>
      </c>
      <c r="E146" s="205" t="s">
        <v>197</v>
      </c>
      <c r="F146" s="206" t="s">
        <v>198</v>
      </c>
      <c r="G146" s="207" t="s">
        <v>144</v>
      </c>
      <c r="H146" s="208">
        <v>67.2</v>
      </c>
      <c r="I146" s="209"/>
      <c r="J146" s="210">
        <f>ROUND(I146*H146,2)</f>
        <v>0</v>
      </c>
      <c r="K146" s="211"/>
      <c r="L146" s="39"/>
      <c r="M146" s="212" t="s">
        <v>1</v>
      </c>
      <c r="N146" s="213" t="s">
        <v>38</v>
      </c>
      <c r="O146" s="71"/>
      <c r="P146" s="214">
        <f>O146*H146</f>
        <v>0</v>
      </c>
      <c r="Q146" s="214">
        <v>0</v>
      </c>
      <c r="R146" s="214">
        <f>Q146*H146</f>
        <v>0</v>
      </c>
      <c r="S146" s="214">
        <v>0</v>
      </c>
      <c r="T146" s="215">
        <f>S146*H146</f>
        <v>0</v>
      </c>
      <c r="U146" s="34"/>
      <c r="V146" s="34"/>
      <c r="W146" s="34"/>
      <c r="X146" s="34"/>
      <c r="Y146" s="34"/>
      <c r="Z146" s="34"/>
      <c r="AA146" s="34"/>
      <c r="AB146" s="34"/>
      <c r="AC146" s="34"/>
      <c r="AD146" s="34"/>
      <c r="AE146" s="34"/>
      <c r="AR146" s="216" t="s">
        <v>127</v>
      </c>
      <c r="AT146" s="216" t="s">
        <v>123</v>
      </c>
      <c r="AU146" s="216" t="s">
        <v>83</v>
      </c>
      <c r="AY146" s="17" t="s">
        <v>120</v>
      </c>
      <c r="BE146" s="217">
        <f>IF(N146="základní",J146,0)</f>
        <v>0</v>
      </c>
      <c r="BF146" s="217">
        <f>IF(N146="snížená",J146,0)</f>
        <v>0</v>
      </c>
      <c r="BG146" s="217">
        <f>IF(N146="zákl. přenesená",J146,0)</f>
        <v>0</v>
      </c>
      <c r="BH146" s="217">
        <f>IF(N146="sníž. přenesená",J146,0)</f>
        <v>0</v>
      </c>
      <c r="BI146" s="217">
        <f>IF(N146="nulová",J146,0)</f>
        <v>0</v>
      </c>
      <c r="BJ146" s="17" t="s">
        <v>81</v>
      </c>
      <c r="BK146" s="217">
        <f>ROUND(I146*H146,2)</f>
        <v>0</v>
      </c>
      <c r="BL146" s="17" t="s">
        <v>127</v>
      </c>
      <c r="BM146" s="216" t="s">
        <v>468</v>
      </c>
    </row>
    <row r="147" spans="1:65" s="2" customFormat="1" ht="24.2" customHeight="1">
      <c r="A147" s="34"/>
      <c r="B147" s="35"/>
      <c r="C147" s="204" t="s">
        <v>141</v>
      </c>
      <c r="D147" s="204" t="s">
        <v>123</v>
      </c>
      <c r="E147" s="205" t="s">
        <v>201</v>
      </c>
      <c r="F147" s="206" t="s">
        <v>202</v>
      </c>
      <c r="G147" s="207" t="s">
        <v>189</v>
      </c>
      <c r="H147" s="208">
        <v>120.96</v>
      </c>
      <c r="I147" s="209"/>
      <c r="J147" s="210">
        <f>ROUND(I147*H147,2)</f>
        <v>0</v>
      </c>
      <c r="K147" s="211"/>
      <c r="L147" s="39"/>
      <c r="M147" s="212" t="s">
        <v>1</v>
      </c>
      <c r="N147" s="213" t="s">
        <v>38</v>
      </c>
      <c r="O147" s="71"/>
      <c r="P147" s="214">
        <f>O147*H147</f>
        <v>0</v>
      </c>
      <c r="Q147" s="214">
        <v>0</v>
      </c>
      <c r="R147" s="214">
        <f>Q147*H147</f>
        <v>0</v>
      </c>
      <c r="S147" s="214">
        <v>0</v>
      </c>
      <c r="T147" s="215">
        <f>S147*H147</f>
        <v>0</v>
      </c>
      <c r="U147" s="34"/>
      <c r="V147" s="34"/>
      <c r="W147" s="34"/>
      <c r="X147" s="34"/>
      <c r="Y147" s="34"/>
      <c r="Z147" s="34"/>
      <c r="AA147" s="34"/>
      <c r="AB147" s="34"/>
      <c r="AC147" s="34"/>
      <c r="AD147" s="34"/>
      <c r="AE147" s="34"/>
      <c r="AR147" s="216" t="s">
        <v>127</v>
      </c>
      <c r="AT147" s="216" t="s">
        <v>123</v>
      </c>
      <c r="AU147" s="216" t="s">
        <v>83</v>
      </c>
      <c r="AY147" s="17" t="s">
        <v>120</v>
      </c>
      <c r="BE147" s="217">
        <f>IF(N147="základní",J147,0)</f>
        <v>0</v>
      </c>
      <c r="BF147" s="217">
        <f>IF(N147="snížená",J147,0)</f>
        <v>0</v>
      </c>
      <c r="BG147" s="217">
        <f>IF(N147="zákl. přenesená",J147,0)</f>
        <v>0</v>
      </c>
      <c r="BH147" s="217">
        <f>IF(N147="sníž. přenesená",J147,0)</f>
        <v>0</v>
      </c>
      <c r="BI147" s="217">
        <f>IF(N147="nulová",J147,0)</f>
        <v>0</v>
      </c>
      <c r="BJ147" s="17" t="s">
        <v>81</v>
      </c>
      <c r="BK147" s="217">
        <f>ROUND(I147*H147,2)</f>
        <v>0</v>
      </c>
      <c r="BL147" s="17" t="s">
        <v>127</v>
      </c>
      <c r="BM147" s="216" t="s">
        <v>469</v>
      </c>
    </row>
    <row r="148" spans="1:65" s="13" customFormat="1" ht="11.25">
      <c r="B148" s="218"/>
      <c r="C148" s="219"/>
      <c r="D148" s="220" t="s">
        <v>129</v>
      </c>
      <c r="E148" s="221" t="s">
        <v>1</v>
      </c>
      <c r="F148" s="222" t="s">
        <v>204</v>
      </c>
      <c r="G148" s="219"/>
      <c r="H148" s="221" t="s">
        <v>1</v>
      </c>
      <c r="I148" s="223"/>
      <c r="J148" s="219"/>
      <c r="K148" s="219"/>
      <c r="L148" s="224"/>
      <c r="M148" s="225"/>
      <c r="N148" s="226"/>
      <c r="O148" s="226"/>
      <c r="P148" s="226"/>
      <c r="Q148" s="226"/>
      <c r="R148" s="226"/>
      <c r="S148" s="226"/>
      <c r="T148" s="227"/>
      <c r="AT148" s="228" t="s">
        <v>129</v>
      </c>
      <c r="AU148" s="228" t="s">
        <v>83</v>
      </c>
      <c r="AV148" s="13" t="s">
        <v>81</v>
      </c>
      <c r="AW148" s="13" t="s">
        <v>30</v>
      </c>
      <c r="AX148" s="13" t="s">
        <v>73</v>
      </c>
      <c r="AY148" s="228" t="s">
        <v>120</v>
      </c>
    </row>
    <row r="149" spans="1:65" s="14" customFormat="1" ht="11.25">
      <c r="B149" s="229"/>
      <c r="C149" s="230"/>
      <c r="D149" s="220" t="s">
        <v>129</v>
      </c>
      <c r="E149" s="231" t="s">
        <v>1</v>
      </c>
      <c r="F149" s="232" t="s">
        <v>470</v>
      </c>
      <c r="G149" s="230"/>
      <c r="H149" s="233">
        <v>120.96</v>
      </c>
      <c r="I149" s="234"/>
      <c r="J149" s="230"/>
      <c r="K149" s="230"/>
      <c r="L149" s="235"/>
      <c r="M149" s="236"/>
      <c r="N149" s="237"/>
      <c r="O149" s="237"/>
      <c r="P149" s="237"/>
      <c r="Q149" s="237"/>
      <c r="R149" s="237"/>
      <c r="S149" s="237"/>
      <c r="T149" s="238"/>
      <c r="AT149" s="239" t="s">
        <v>129</v>
      </c>
      <c r="AU149" s="239" t="s">
        <v>83</v>
      </c>
      <c r="AV149" s="14" t="s">
        <v>83</v>
      </c>
      <c r="AW149" s="14" t="s">
        <v>30</v>
      </c>
      <c r="AX149" s="14" t="s">
        <v>73</v>
      </c>
      <c r="AY149" s="239" t="s">
        <v>120</v>
      </c>
    </row>
    <row r="150" spans="1:65" s="15" customFormat="1" ht="11.25">
      <c r="B150" s="240"/>
      <c r="C150" s="241"/>
      <c r="D150" s="220" t="s">
        <v>129</v>
      </c>
      <c r="E150" s="242" t="s">
        <v>1</v>
      </c>
      <c r="F150" s="243" t="s">
        <v>132</v>
      </c>
      <c r="G150" s="241"/>
      <c r="H150" s="244">
        <v>120.96</v>
      </c>
      <c r="I150" s="245"/>
      <c r="J150" s="241"/>
      <c r="K150" s="241"/>
      <c r="L150" s="246"/>
      <c r="M150" s="247"/>
      <c r="N150" s="248"/>
      <c r="O150" s="248"/>
      <c r="P150" s="248"/>
      <c r="Q150" s="248"/>
      <c r="R150" s="248"/>
      <c r="S150" s="248"/>
      <c r="T150" s="249"/>
      <c r="AT150" s="250" t="s">
        <v>129</v>
      </c>
      <c r="AU150" s="250" t="s">
        <v>83</v>
      </c>
      <c r="AV150" s="15" t="s">
        <v>127</v>
      </c>
      <c r="AW150" s="15" t="s">
        <v>30</v>
      </c>
      <c r="AX150" s="15" t="s">
        <v>81</v>
      </c>
      <c r="AY150" s="250" t="s">
        <v>120</v>
      </c>
    </row>
    <row r="151" spans="1:65" s="2" customFormat="1" ht="24.2" customHeight="1">
      <c r="A151" s="34"/>
      <c r="B151" s="35"/>
      <c r="C151" s="204" t="s">
        <v>231</v>
      </c>
      <c r="D151" s="204" t="s">
        <v>123</v>
      </c>
      <c r="E151" s="205" t="s">
        <v>207</v>
      </c>
      <c r="F151" s="206" t="s">
        <v>208</v>
      </c>
      <c r="G151" s="207" t="s">
        <v>144</v>
      </c>
      <c r="H151" s="208">
        <v>37.799999999999997</v>
      </c>
      <c r="I151" s="209"/>
      <c r="J151" s="210">
        <f>ROUND(I151*H151,2)</f>
        <v>0</v>
      </c>
      <c r="K151" s="211"/>
      <c r="L151" s="39"/>
      <c r="M151" s="212" t="s">
        <v>1</v>
      </c>
      <c r="N151" s="213" t="s">
        <v>38</v>
      </c>
      <c r="O151" s="71"/>
      <c r="P151" s="214">
        <f>O151*H151</f>
        <v>0</v>
      </c>
      <c r="Q151" s="214">
        <v>0</v>
      </c>
      <c r="R151" s="214">
        <f>Q151*H151</f>
        <v>0</v>
      </c>
      <c r="S151" s="214">
        <v>0</v>
      </c>
      <c r="T151" s="215">
        <f>S151*H151</f>
        <v>0</v>
      </c>
      <c r="U151" s="34"/>
      <c r="V151" s="34"/>
      <c r="W151" s="34"/>
      <c r="X151" s="34"/>
      <c r="Y151" s="34"/>
      <c r="Z151" s="34"/>
      <c r="AA151" s="34"/>
      <c r="AB151" s="34"/>
      <c r="AC151" s="34"/>
      <c r="AD151" s="34"/>
      <c r="AE151" s="34"/>
      <c r="AR151" s="216" t="s">
        <v>127</v>
      </c>
      <c r="AT151" s="216" t="s">
        <v>123</v>
      </c>
      <c r="AU151" s="216" t="s">
        <v>83</v>
      </c>
      <c r="AY151" s="17" t="s">
        <v>120</v>
      </c>
      <c r="BE151" s="217">
        <f>IF(N151="základní",J151,0)</f>
        <v>0</v>
      </c>
      <c r="BF151" s="217">
        <f>IF(N151="snížená",J151,0)</f>
        <v>0</v>
      </c>
      <c r="BG151" s="217">
        <f>IF(N151="zákl. přenesená",J151,0)</f>
        <v>0</v>
      </c>
      <c r="BH151" s="217">
        <f>IF(N151="sníž. přenesená",J151,0)</f>
        <v>0</v>
      </c>
      <c r="BI151" s="217">
        <f>IF(N151="nulová",J151,0)</f>
        <v>0</v>
      </c>
      <c r="BJ151" s="17" t="s">
        <v>81</v>
      </c>
      <c r="BK151" s="217">
        <f>ROUND(I151*H151,2)</f>
        <v>0</v>
      </c>
      <c r="BL151" s="17" t="s">
        <v>127</v>
      </c>
      <c r="BM151" s="216" t="s">
        <v>471</v>
      </c>
    </row>
    <row r="152" spans="1:65" s="13" customFormat="1" ht="11.25">
      <c r="B152" s="218"/>
      <c r="C152" s="219"/>
      <c r="D152" s="220" t="s">
        <v>129</v>
      </c>
      <c r="E152" s="221" t="s">
        <v>1</v>
      </c>
      <c r="F152" s="222" t="s">
        <v>472</v>
      </c>
      <c r="G152" s="219"/>
      <c r="H152" s="221" t="s">
        <v>1</v>
      </c>
      <c r="I152" s="223"/>
      <c r="J152" s="219"/>
      <c r="K152" s="219"/>
      <c r="L152" s="224"/>
      <c r="M152" s="225"/>
      <c r="N152" s="226"/>
      <c r="O152" s="226"/>
      <c r="P152" s="226"/>
      <c r="Q152" s="226"/>
      <c r="R152" s="226"/>
      <c r="S152" s="226"/>
      <c r="T152" s="227"/>
      <c r="AT152" s="228" t="s">
        <v>129</v>
      </c>
      <c r="AU152" s="228" t="s">
        <v>83</v>
      </c>
      <c r="AV152" s="13" t="s">
        <v>81</v>
      </c>
      <c r="AW152" s="13" t="s">
        <v>30</v>
      </c>
      <c r="AX152" s="13" t="s">
        <v>73</v>
      </c>
      <c r="AY152" s="228" t="s">
        <v>120</v>
      </c>
    </row>
    <row r="153" spans="1:65" s="14" customFormat="1" ht="11.25">
      <c r="B153" s="229"/>
      <c r="C153" s="230"/>
      <c r="D153" s="220" t="s">
        <v>129</v>
      </c>
      <c r="E153" s="231" t="s">
        <v>1</v>
      </c>
      <c r="F153" s="232" t="s">
        <v>473</v>
      </c>
      <c r="G153" s="230"/>
      <c r="H153" s="233">
        <v>37.799999999999997</v>
      </c>
      <c r="I153" s="234"/>
      <c r="J153" s="230"/>
      <c r="K153" s="230"/>
      <c r="L153" s="235"/>
      <c r="M153" s="236"/>
      <c r="N153" s="237"/>
      <c r="O153" s="237"/>
      <c r="P153" s="237"/>
      <c r="Q153" s="237"/>
      <c r="R153" s="237"/>
      <c r="S153" s="237"/>
      <c r="T153" s="238"/>
      <c r="AT153" s="239" t="s">
        <v>129</v>
      </c>
      <c r="AU153" s="239" t="s">
        <v>83</v>
      </c>
      <c r="AV153" s="14" t="s">
        <v>83</v>
      </c>
      <c r="AW153" s="14" t="s">
        <v>30</v>
      </c>
      <c r="AX153" s="14" t="s">
        <v>73</v>
      </c>
      <c r="AY153" s="239" t="s">
        <v>120</v>
      </c>
    </row>
    <row r="154" spans="1:65" s="15" customFormat="1" ht="11.25">
      <c r="B154" s="240"/>
      <c r="C154" s="241"/>
      <c r="D154" s="220" t="s">
        <v>129</v>
      </c>
      <c r="E154" s="242" t="s">
        <v>1</v>
      </c>
      <c r="F154" s="243" t="s">
        <v>132</v>
      </c>
      <c r="G154" s="241"/>
      <c r="H154" s="244">
        <v>37.799999999999997</v>
      </c>
      <c r="I154" s="245"/>
      <c r="J154" s="241"/>
      <c r="K154" s="241"/>
      <c r="L154" s="246"/>
      <c r="M154" s="247"/>
      <c r="N154" s="248"/>
      <c r="O154" s="248"/>
      <c r="P154" s="248"/>
      <c r="Q154" s="248"/>
      <c r="R154" s="248"/>
      <c r="S154" s="248"/>
      <c r="T154" s="249"/>
      <c r="AT154" s="250" t="s">
        <v>129</v>
      </c>
      <c r="AU154" s="250" t="s">
        <v>83</v>
      </c>
      <c r="AV154" s="15" t="s">
        <v>127</v>
      </c>
      <c r="AW154" s="15" t="s">
        <v>30</v>
      </c>
      <c r="AX154" s="15" t="s">
        <v>81</v>
      </c>
      <c r="AY154" s="250" t="s">
        <v>120</v>
      </c>
    </row>
    <row r="155" spans="1:65" s="2" customFormat="1" ht="14.45" customHeight="1">
      <c r="A155" s="34"/>
      <c r="B155" s="35"/>
      <c r="C155" s="251" t="s">
        <v>7</v>
      </c>
      <c r="D155" s="251" t="s">
        <v>186</v>
      </c>
      <c r="E155" s="252" t="s">
        <v>187</v>
      </c>
      <c r="F155" s="253" t="s">
        <v>188</v>
      </c>
      <c r="G155" s="254" t="s">
        <v>189</v>
      </c>
      <c r="H155" s="255">
        <v>75.599999999999994</v>
      </c>
      <c r="I155" s="256"/>
      <c r="J155" s="257">
        <f>ROUND(I155*H155,2)</f>
        <v>0</v>
      </c>
      <c r="K155" s="258"/>
      <c r="L155" s="259"/>
      <c r="M155" s="260" t="s">
        <v>1</v>
      </c>
      <c r="N155" s="261" t="s">
        <v>38</v>
      </c>
      <c r="O155" s="71"/>
      <c r="P155" s="214">
        <f>O155*H155</f>
        <v>0</v>
      </c>
      <c r="Q155" s="214">
        <v>1</v>
      </c>
      <c r="R155" s="214">
        <f>Q155*H155</f>
        <v>75.599999999999994</v>
      </c>
      <c r="S155" s="214">
        <v>0</v>
      </c>
      <c r="T155" s="215">
        <f>S155*H155</f>
        <v>0</v>
      </c>
      <c r="U155" s="34"/>
      <c r="V155" s="34"/>
      <c r="W155" s="34"/>
      <c r="X155" s="34"/>
      <c r="Y155" s="34"/>
      <c r="Z155" s="34"/>
      <c r="AA155" s="34"/>
      <c r="AB155" s="34"/>
      <c r="AC155" s="34"/>
      <c r="AD155" s="34"/>
      <c r="AE155" s="34"/>
      <c r="AR155" s="216" t="s">
        <v>122</v>
      </c>
      <c r="AT155" s="216" t="s">
        <v>186</v>
      </c>
      <c r="AU155" s="216" t="s">
        <v>83</v>
      </c>
      <c r="AY155" s="17" t="s">
        <v>120</v>
      </c>
      <c r="BE155" s="217">
        <f>IF(N155="základní",J155,0)</f>
        <v>0</v>
      </c>
      <c r="BF155" s="217">
        <f>IF(N155="snížená",J155,0)</f>
        <v>0</v>
      </c>
      <c r="BG155" s="217">
        <f>IF(N155="zákl. přenesená",J155,0)</f>
        <v>0</v>
      </c>
      <c r="BH155" s="217">
        <f>IF(N155="sníž. přenesená",J155,0)</f>
        <v>0</v>
      </c>
      <c r="BI155" s="217">
        <f>IF(N155="nulová",J155,0)</f>
        <v>0</v>
      </c>
      <c r="BJ155" s="17" t="s">
        <v>81</v>
      </c>
      <c r="BK155" s="217">
        <f>ROUND(I155*H155,2)</f>
        <v>0</v>
      </c>
      <c r="BL155" s="17" t="s">
        <v>127</v>
      </c>
      <c r="BM155" s="216" t="s">
        <v>474</v>
      </c>
    </row>
    <row r="156" spans="1:65" s="14" customFormat="1" ht="11.25">
      <c r="B156" s="229"/>
      <c r="C156" s="230"/>
      <c r="D156" s="220" t="s">
        <v>129</v>
      </c>
      <c r="E156" s="231" t="s">
        <v>1</v>
      </c>
      <c r="F156" s="232" t="s">
        <v>475</v>
      </c>
      <c r="G156" s="230"/>
      <c r="H156" s="233">
        <v>75.599999999999994</v>
      </c>
      <c r="I156" s="234"/>
      <c r="J156" s="230"/>
      <c r="K156" s="230"/>
      <c r="L156" s="235"/>
      <c r="M156" s="236"/>
      <c r="N156" s="237"/>
      <c r="O156" s="237"/>
      <c r="P156" s="237"/>
      <c r="Q156" s="237"/>
      <c r="R156" s="237"/>
      <c r="S156" s="237"/>
      <c r="T156" s="238"/>
      <c r="AT156" s="239" t="s">
        <v>129</v>
      </c>
      <c r="AU156" s="239" t="s">
        <v>83</v>
      </c>
      <c r="AV156" s="14" t="s">
        <v>83</v>
      </c>
      <c r="AW156" s="14" t="s">
        <v>30</v>
      </c>
      <c r="AX156" s="14" t="s">
        <v>73</v>
      </c>
      <c r="AY156" s="239" t="s">
        <v>120</v>
      </c>
    </row>
    <row r="157" spans="1:65" s="15" customFormat="1" ht="11.25">
      <c r="B157" s="240"/>
      <c r="C157" s="241"/>
      <c r="D157" s="220" t="s">
        <v>129</v>
      </c>
      <c r="E157" s="242" t="s">
        <v>1</v>
      </c>
      <c r="F157" s="243" t="s">
        <v>132</v>
      </c>
      <c r="G157" s="241"/>
      <c r="H157" s="244">
        <v>75.599999999999994</v>
      </c>
      <c r="I157" s="245"/>
      <c r="J157" s="241"/>
      <c r="K157" s="241"/>
      <c r="L157" s="246"/>
      <c r="M157" s="247"/>
      <c r="N157" s="248"/>
      <c r="O157" s="248"/>
      <c r="P157" s="248"/>
      <c r="Q157" s="248"/>
      <c r="R157" s="248"/>
      <c r="S157" s="248"/>
      <c r="T157" s="249"/>
      <c r="AT157" s="250" t="s">
        <v>129</v>
      </c>
      <c r="AU157" s="250" t="s">
        <v>83</v>
      </c>
      <c r="AV157" s="15" t="s">
        <v>127</v>
      </c>
      <c r="AW157" s="15" t="s">
        <v>30</v>
      </c>
      <c r="AX157" s="15" t="s">
        <v>81</v>
      </c>
      <c r="AY157" s="250" t="s">
        <v>120</v>
      </c>
    </row>
    <row r="158" spans="1:65" s="2" customFormat="1" ht="24.2" customHeight="1">
      <c r="A158" s="34"/>
      <c r="B158" s="35"/>
      <c r="C158" s="204" t="s">
        <v>372</v>
      </c>
      <c r="D158" s="204" t="s">
        <v>123</v>
      </c>
      <c r="E158" s="205" t="s">
        <v>212</v>
      </c>
      <c r="F158" s="206" t="s">
        <v>213</v>
      </c>
      <c r="G158" s="207" t="s">
        <v>144</v>
      </c>
      <c r="H158" s="208">
        <v>33.6</v>
      </c>
      <c r="I158" s="209"/>
      <c r="J158" s="210">
        <f>ROUND(I158*H158,2)</f>
        <v>0</v>
      </c>
      <c r="K158" s="211"/>
      <c r="L158" s="39"/>
      <c r="M158" s="212" t="s">
        <v>1</v>
      </c>
      <c r="N158" s="213" t="s">
        <v>38</v>
      </c>
      <c r="O158" s="71"/>
      <c r="P158" s="214">
        <f>O158*H158</f>
        <v>0</v>
      </c>
      <c r="Q158" s="214">
        <v>0</v>
      </c>
      <c r="R158" s="214">
        <f>Q158*H158</f>
        <v>0</v>
      </c>
      <c r="S158" s="214">
        <v>0</v>
      </c>
      <c r="T158" s="215">
        <f>S158*H158</f>
        <v>0</v>
      </c>
      <c r="U158" s="34"/>
      <c r="V158" s="34"/>
      <c r="W158" s="34"/>
      <c r="X158" s="34"/>
      <c r="Y158" s="34"/>
      <c r="Z158" s="34"/>
      <c r="AA158" s="34"/>
      <c r="AB158" s="34"/>
      <c r="AC158" s="34"/>
      <c r="AD158" s="34"/>
      <c r="AE158" s="34"/>
      <c r="AR158" s="216" t="s">
        <v>127</v>
      </c>
      <c r="AT158" s="216" t="s">
        <v>123</v>
      </c>
      <c r="AU158" s="216" t="s">
        <v>83</v>
      </c>
      <c r="AY158" s="17" t="s">
        <v>120</v>
      </c>
      <c r="BE158" s="217">
        <f>IF(N158="základní",J158,0)</f>
        <v>0</v>
      </c>
      <c r="BF158" s="217">
        <f>IF(N158="snížená",J158,0)</f>
        <v>0</v>
      </c>
      <c r="BG158" s="217">
        <f>IF(N158="zákl. přenesená",J158,0)</f>
        <v>0</v>
      </c>
      <c r="BH158" s="217">
        <f>IF(N158="sníž. přenesená",J158,0)</f>
        <v>0</v>
      </c>
      <c r="BI158" s="217">
        <f>IF(N158="nulová",J158,0)</f>
        <v>0</v>
      </c>
      <c r="BJ158" s="17" t="s">
        <v>81</v>
      </c>
      <c r="BK158" s="217">
        <f>ROUND(I158*H158,2)</f>
        <v>0</v>
      </c>
      <c r="BL158" s="17" t="s">
        <v>127</v>
      </c>
      <c r="BM158" s="216" t="s">
        <v>476</v>
      </c>
    </row>
    <row r="159" spans="1:65" s="13" customFormat="1" ht="11.25">
      <c r="B159" s="218"/>
      <c r="C159" s="219"/>
      <c r="D159" s="220" t="s">
        <v>129</v>
      </c>
      <c r="E159" s="221" t="s">
        <v>1</v>
      </c>
      <c r="F159" s="222" t="s">
        <v>477</v>
      </c>
      <c r="G159" s="219"/>
      <c r="H159" s="221" t="s">
        <v>1</v>
      </c>
      <c r="I159" s="223"/>
      <c r="J159" s="219"/>
      <c r="K159" s="219"/>
      <c r="L159" s="224"/>
      <c r="M159" s="225"/>
      <c r="N159" s="226"/>
      <c r="O159" s="226"/>
      <c r="P159" s="226"/>
      <c r="Q159" s="226"/>
      <c r="R159" s="226"/>
      <c r="S159" s="226"/>
      <c r="T159" s="227"/>
      <c r="AT159" s="228" t="s">
        <v>129</v>
      </c>
      <c r="AU159" s="228" t="s">
        <v>83</v>
      </c>
      <c r="AV159" s="13" t="s">
        <v>81</v>
      </c>
      <c r="AW159" s="13" t="s">
        <v>30</v>
      </c>
      <c r="AX159" s="13" t="s">
        <v>73</v>
      </c>
      <c r="AY159" s="228" t="s">
        <v>120</v>
      </c>
    </row>
    <row r="160" spans="1:65" s="14" customFormat="1" ht="11.25">
      <c r="B160" s="229"/>
      <c r="C160" s="230"/>
      <c r="D160" s="220" t="s">
        <v>129</v>
      </c>
      <c r="E160" s="231" t="s">
        <v>1</v>
      </c>
      <c r="F160" s="232" t="s">
        <v>478</v>
      </c>
      <c r="G160" s="230"/>
      <c r="H160" s="233">
        <v>33.6</v>
      </c>
      <c r="I160" s="234"/>
      <c r="J160" s="230"/>
      <c r="K160" s="230"/>
      <c r="L160" s="235"/>
      <c r="M160" s="236"/>
      <c r="N160" s="237"/>
      <c r="O160" s="237"/>
      <c r="P160" s="237"/>
      <c r="Q160" s="237"/>
      <c r="R160" s="237"/>
      <c r="S160" s="237"/>
      <c r="T160" s="238"/>
      <c r="AT160" s="239" t="s">
        <v>129</v>
      </c>
      <c r="AU160" s="239" t="s">
        <v>83</v>
      </c>
      <c r="AV160" s="14" t="s">
        <v>83</v>
      </c>
      <c r="AW160" s="14" t="s">
        <v>30</v>
      </c>
      <c r="AX160" s="14" t="s">
        <v>73</v>
      </c>
      <c r="AY160" s="239" t="s">
        <v>120</v>
      </c>
    </row>
    <row r="161" spans="1:65" s="15" customFormat="1" ht="11.25">
      <c r="B161" s="240"/>
      <c r="C161" s="241"/>
      <c r="D161" s="220" t="s">
        <v>129</v>
      </c>
      <c r="E161" s="242" t="s">
        <v>1</v>
      </c>
      <c r="F161" s="243" t="s">
        <v>132</v>
      </c>
      <c r="G161" s="241"/>
      <c r="H161" s="244">
        <v>33.6</v>
      </c>
      <c r="I161" s="245"/>
      <c r="J161" s="241"/>
      <c r="K161" s="241"/>
      <c r="L161" s="246"/>
      <c r="M161" s="247"/>
      <c r="N161" s="248"/>
      <c r="O161" s="248"/>
      <c r="P161" s="248"/>
      <c r="Q161" s="248"/>
      <c r="R161" s="248"/>
      <c r="S161" s="248"/>
      <c r="T161" s="249"/>
      <c r="AT161" s="250" t="s">
        <v>129</v>
      </c>
      <c r="AU161" s="250" t="s">
        <v>83</v>
      </c>
      <c r="AV161" s="15" t="s">
        <v>127</v>
      </c>
      <c r="AW161" s="15" t="s">
        <v>30</v>
      </c>
      <c r="AX161" s="15" t="s">
        <v>81</v>
      </c>
      <c r="AY161" s="250" t="s">
        <v>120</v>
      </c>
    </row>
    <row r="162" spans="1:65" s="2" customFormat="1" ht="14.45" customHeight="1">
      <c r="A162" s="34"/>
      <c r="B162" s="35"/>
      <c r="C162" s="251" t="s">
        <v>479</v>
      </c>
      <c r="D162" s="251" t="s">
        <v>186</v>
      </c>
      <c r="E162" s="252" t="s">
        <v>217</v>
      </c>
      <c r="F162" s="253" t="s">
        <v>218</v>
      </c>
      <c r="G162" s="254" t="s">
        <v>189</v>
      </c>
      <c r="H162" s="255">
        <v>67.2</v>
      </c>
      <c r="I162" s="256"/>
      <c r="J162" s="257">
        <f>ROUND(I162*H162,2)</f>
        <v>0</v>
      </c>
      <c r="K162" s="258"/>
      <c r="L162" s="259"/>
      <c r="M162" s="260" t="s">
        <v>1</v>
      </c>
      <c r="N162" s="261" t="s">
        <v>38</v>
      </c>
      <c r="O162" s="71"/>
      <c r="P162" s="214">
        <f>O162*H162</f>
        <v>0</v>
      </c>
      <c r="Q162" s="214">
        <v>1</v>
      </c>
      <c r="R162" s="214">
        <f>Q162*H162</f>
        <v>67.2</v>
      </c>
      <c r="S162" s="214">
        <v>0</v>
      </c>
      <c r="T162" s="215">
        <f>S162*H162</f>
        <v>0</v>
      </c>
      <c r="U162" s="34"/>
      <c r="V162" s="34"/>
      <c r="W162" s="34"/>
      <c r="X162" s="34"/>
      <c r="Y162" s="34"/>
      <c r="Z162" s="34"/>
      <c r="AA162" s="34"/>
      <c r="AB162" s="34"/>
      <c r="AC162" s="34"/>
      <c r="AD162" s="34"/>
      <c r="AE162" s="34"/>
      <c r="AR162" s="216" t="s">
        <v>122</v>
      </c>
      <c r="AT162" s="216" t="s">
        <v>186</v>
      </c>
      <c r="AU162" s="216" t="s">
        <v>83</v>
      </c>
      <c r="AY162" s="17" t="s">
        <v>120</v>
      </c>
      <c r="BE162" s="217">
        <f>IF(N162="základní",J162,0)</f>
        <v>0</v>
      </c>
      <c r="BF162" s="217">
        <f>IF(N162="snížená",J162,0)</f>
        <v>0</v>
      </c>
      <c r="BG162" s="217">
        <f>IF(N162="zákl. přenesená",J162,0)</f>
        <v>0</v>
      </c>
      <c r="BH162" s="217">
        <f>IF(N162="sníž. přenesená",J162,0)</f>
        <v>0</v>
      </c>
      <c r="BI162" s="217">
        <f>IF(N162="nulová",J162,0)</f>
        <v>0</v>
      </c>
      <c r="BJ162" s="17" t="s">
        <v>81</v>
      </c>
      <c r="BK162" s="217">
        <f>ROUND(I162*H162,2)</f>
        <v>0</v>
      </c>
      <c r="BL162" s="17" t="s">
        <v>127</v>
      </c>
      <c r="BM162" s="216" t="s">
        <v>480</v>
      </c>
    </row>
    <row r="163" spans="1:65" s="14" customFormat="1" ht="11.25">
      <c r="B163" s="229"/>
      <c r="C163" s="230"/>
      <c r="D163" s="220" t="s">
        <v>129</v>
      </c>
      <c r="E163" s="230"/>
      <c r="F163" s="232" t="s">
        <v>481</v>
      </c>
      <c r="G163" s="230"/>
      <c r="H163" s="233">
        <v>67.2</v>
      </c>
      <c r="I163" s="234"/>
      <c r="J163" s="230"/>
      <c r="K163" s="230"/>
      <c r="L163" s="235"/>
      <c r="M163" s="236"/>
      <c r="N163" s="237"/>
      <c r="O163" s="237"/>
      <c r="P163" s="237"/>
      <c r="Q163" s="237"/>
      <c r="R163" s="237"/>
      <c r="S163" s="237"/>
      <c r="T163" s="238"/>
      <c r="AT163" s="239" t="s">
        <v>129</v>
      </c>
      <c r="AU163" s="239" t="s">
        <v>83</v>
      </c>
      <c r="AV163" s="14" t="s">
        <v>83</v>
      </c>
      <c r="AW163" s="14" t="s">
        <v>4</v>
      </c>
      <c r="AX163" s="14" t="s">
        <v>81</v>
      </c>
      <c r="AY163" s="239" t="s">
        <v>120</v>
      </c>
    </row>
    <row r="164" spans="1:65" s="12" customFormat="1" ht="22.9" customHeight="1">
      <c r="B164" s="188"/>
      <c r="C164" s="189"/>
      <c r="D164" s="190" t="s">
        <v>72</v>
      </c>
      <c r="E164" s="202" t="s">
        <v>127</v>
      </c>
      <c r="F164" s="202" t="s">
        <v>252</v>
      </c>
      <c r="G164" s="189"/>
      <c r="H164" s="189"/>
      <c r="I164" s="192"/>
      <c r="J164" s="203">
        <f>BK164</f>
        <v>0</v>
      </c>
      <c r="K164" s="189"/>
      <c r="L164" s="194"/>
      <c r="M164" s="195"/>
      <c r="N164" s="196"/>
      <c r="O164" s="196"/>
      <c r="P164" s="197">
        <f>SUM(P165:P168)</f>
        <v>0</v>
      </c>
      <c r="Q164" s="196"/>
      <c r="R164" s="197">
        <f>SUM(R165:R168)</f>
        <v>0</v>
      </c>
      <c r="S164" s="196"/>
      <c r="T164" s="198">
        <f>SUM(T165:T168)</f>
        <v>0</v>
      </c>
      <c r="AR164" s="199" t="s">
        <v>81</v>
      </c>
      <c r="AT164" s="200" t="s">
        <v>72</v>
      </c>
      <c r="AU164" s="200" t="s">
        <v>81</v>
      </c>
      <c r="AY164" s="199" t="s">
        <v>120</v>
      </c>
      <c r="BK164" s="201">
        <f>SUM(BK165:BK168)</f>
        <v>0</v>
      </c>
    </row>
    <row r="165" spans="1:65" s="2" customFormat="1" ht="24.2" customHeight="1">
      <c r="A165" s="34"/>
      <c r="B165" s="35"/>
      <c r="C165" s="204" t="s">
        <v>378</v>
      </c>
      <c r="D165" s="204" t="s">
        <v>123</v>
      </c>
      <c r="E165" s="205" t="s">
        <v>254</v>
      </c>
      <c r="F165" s="206" t="s">
        <v>255</v>
      </c>
      <c r="G165" s="207" t="s">
        <v>144</v>
      </c>
      <c r="H165" s="208">
        <v>4.2</v>
      </c>
      <c r="I165" s="209"/>
      <c r="J165" s="210">
        <f>ROUND(I165*H165,2)</f>
        <v>0</v>
      </c>
      <c r="K165" s="211"/>
      <c r="L165" s="39"/>
      <c r="M165" s="212" t="s">
        <v>1</v>
      </c>
      <c r="N165" s="213" t="s">
        <v>38</v>
      </c>
      <c r="O165" s="71"/>
      <c r="P165" s="214">
        <f>O165*H165</f>
        <v>0</v>
      </c>
      <c r="Q165" s="214">
        <v>0</v>
      </c>
      <c r="R165" s="214">
        <f>Q165*H165</f>
        <v>0</v>
      </c>
      <c r="S165" s="214">
        <v>0</v>
      </c>
      <c r="T165" s="215">
        <f>S165*H165</f>
        <v>0</v>
      </c>
      <c r="U165" s="34"/>
      <c r="V165" s="34"/>
      <c r="W165" s="34"/>
      <c r="X165" s="34"/>
      <c r="Y165" s="34"/>
      <c r="Z165" s="34"/>
      <c r="AA165" s="34"/>
      <c r="AB165" s="34"/>
      <c r="AC165" s="34"/>
      <c r="AD165" s="34"/>
      <c r="AE165" s="34"/>
      <c r="AR165" s="216" t="s">
        <v>127</v>
      </c>
      <c r="AT165" s="216" t="s">
        <v>123</v>
      </c>
      <c r="AU165" s="216" t="s">
        <v>83</v>
      </c>
      <c r="AY165" s="17" t="s">
        <v>120</v>
      </c>
      <c r="BE165" s="217">
        <f>IF(N165="základní",J165,0)</f>
        <v>0</v>
      </c>
      <c r="BF165" s="217">
        <f>IF(N165="snížená",J165,0)</f>
        <v>0</v>
      </c>
      <c r="BG165" s="217">
        <f>IF(N165="zákl. přenesená",J165,0)</f>
        <v>0</v>
      </c>
      <c r="BH165" s="217">
        <f>IF(N165="sníž. přenesená",J165,0)</f>
        <v>0</v>
      </c>
      <c r="BI165" s="217">
        <f>IF(N165="nulová",J165,0)</f>
        <v>0</v>
      </c>
      <c r="BJ165" s="17" t="s">
        <v>81</v>
      </c>
      <c r="BK165" s="217">
        <f>ROUND(I165*H165,2)</f>
        <v>0</v>
      </c>
      <c r="BL165" s="17" t="s">
        <v>127</v>
      </c>
      <c r="BM165" s="216" t="s">
        <v>482</v>
      </c>
    </row>
    <row r="166" spans="1:65" s="13" customFormat="1" ht="11.25">
      <c r="B166" s="218"/>
      <c r="C166" s="219"/>
      <c r="D166" s="220" t="s">
        <v>129</v>
      </c>
      <c r="E166" s="221" t="s">
        <v>1</v>
      </c>
      <c r="F166" s="222" t="s">
        <v>483</v>
      </c>
      <c r="G166" s="219"/>
      <c r="H166" s="221" t="s">
        <v>1</v>
      </c>
      <c r="I166" s="223"/>
      <c r="J166" s="219"/>
      <c r="K166" s="219"/>
      <c r="L166" s="224"/>
      <c r="M166" s="225"/>
      <c r="N166" s="226"/>
      <c r="O166" s="226"/>
      <c r="P166" s="226"/>
      <c r="Q166" s="226"/>
      <c r="R166" s="226"/>
      <c r="S166" s="226"/>
      <c r="T166" s="227"/>
      <c r="AT166" s="228" t="s">
        <v>129</v>
      </c>
      <c r="AU166" s="228" t="s">
        <v>83</v>
      </c>
      <c r="AV166" s="13" t="s">
        <v>81</v>
      </c>
      <c r="AW166" s="13" t="s">
        <v>30</v>
      </c>
      <c r="AX166" s="13" t="s">
        <v>73</v>
      </c>
      <c r="AY166" s="228" t="s">
        <v>120</v>
      </c>
    </row>
    <row r="167" spans="1:65" s="14" customFormat="1" ht="11.25">
      <c r="B167" s="229"/>
      <c r="C167" s="230"/>
      <c r="D167" s="220" t="s">
        <v>129</v>
      </c>
      <c r="E167" s="231" t="s">
        <v>1</v>
      </c>
      <c r="F167" s="232" t="s">
        <v>484</v>
      </c>
      <c r="G167" s="230"/>
      <c r="H167" s="233">
        <v>4.2</v>
      </c>
      <c r="I167" s="234"/>
      <c r="J167" s="230"/>
      <c r="K167" s="230"/>
      <c r="L167" s="235"/>
      <c r="M167" s="236"/>
      <c r="N167" s="237"/>
      <c r="O167" s="237"/>
      <c r="P167" s="237"/>
      <c r="Q167" s="237"/>
      <c r="R167" s="237"/>
      <c r="S167" s="237"/>
      <c r="T167" s="238"/>
      <c r="AT167" s="239" t="s">
        <v>129</v>
      </c>
      <c r="AU167" s="239" t="s">
        <v>83</v>
      </c>
      <c r="AV167" s="14" t="s">
        <v>83</v>
      </c>
      <c r="AW167" s="14" t="s">
        <v>30</v>
      </c>
      <c r="AX167" s="14" t="s">
        <v>73</v>
      </c>
      <c r="AY167" s="239" t="s">
        <v>120</v>
      </c>
    </row>
    <row r="168" spans="1:65" s="15" customFormat="1" ht="11.25">
      <c r="B168" s="240"/>
      <c r="C168" s="241"/>
      <c r="D168" s="220" t="s">
        <v>129</v>
      </c>
      <c r="E168" s="242" t="s">
        <v>1</v>
      </c>
      <c r="F168" s="243" t="s">
        <v>132</v>
      </c>
      <c r="G168" s="241"/>
      <c r="H168" s="244">
        <v>4.2</v>
      </c>
      <c r="I168" s="245"/>
      <c r="J168" s="241"/>
      <c r="K168" s="241"/>
      <c r="L168" s="246"/>
      <c r="M168" s="247"/>
      <c r="N168" s="248"/>
      <c r="O168" s="248"/>
      <c r="P168" s="248"/>
      <c r="Q168" s="248"/>
      <c r="R168" s="248"/>
      <c r="S168" s="248"/>
      <c r="T168" s="249"/>
      <c r="AT168" s="250" t="s">
        <v>129</v>
      </c>
      <c r="AU168" s="250" t="s">
        <v>83</v>
      </c>
      <c r="AV168" s="15" t="s">
        <v>127</v>
      </c>
      <c r="AW168" s="15" t="s">
        <v>30</v>
      </c>
      <c r="AX168" s="15" t="s">
        <v>81</v>
      </c>
      <c r="AY168" s="250" t="s">
        <v>120</v>
      </c>
    </row>
    <row r="169" spans="1:65" s="12" customFormat="1" ht="22.9" customHeight="1">
      <c r="B169" s="188"/>
      <c r="C169" s="189"/>
      <c r="D169" s="190" t="s">
        <v>72</v>
      </c>
      <c r="E169" s="202" t="s">
        <v>258</v>
      </c>
      <c r="F169" s="202" t="s">
        <v>259</v>
      </c>
      <c r="G169" s="189"/>
      <c r="H169" s="189"/>
      <c r="I169" s="192"/>
      <c r="J169" s="203">
        <f>BK169</f>
        <v>0</v>
      </c>
      <c r="K169" s="189"/>
      <c r="L169" s="194"/>
      <c r="M169" s="195"/>
      <c r="N169" s="196"/>
      <c r="O169" s="196"/>
      <c r="P169" s="197">
        <f>SUM(P170:P176)</f>
        <v>0</v>
      </c>
      <c r="Q169" s="196"/>
      <c r="R169" s="197">
        <f>SUM(R170:R176)</f>
        <v>0</v>
      </c>
      <c r="S169" s="196"/>
      <c r="T169" s="198">
        <f>SUM(T170:T176)</f>
        <v>0</v>
      </c>
      <c r="AR169" s="199" t="s">
        <v>81</v>
      </c>
      <c r="AT169" s="200" t="s">
        <v>72</v>
      </c>
      <c r="AU169" s="200" t="s">
        <v>81</v>
      </c>
      <c r="AY169" s="199" t="s">
        <v>120</v>
      </c>
      <c r="BK169" s="201">
        <f>SUM(BK170:BK176)</f>
        <v>0</v>
      </c>
    </row>
    <row r="170" spans="1:65" s="2" customFormat="1" ht="14.45" customHeight="1">
      <c r="A170" s="34"/>
      <c r="B170" s="35"/>
      <c r="C170" s="204" t="s">
        <v>294</v>
      </c>
      <c r="D170" s="204" t="s">
        <v>123</v>
      </c>
      <c r="E170" s="205" t="s">
        <v>261</v>
      </c>
      <c r="F170" s="206" t="s">
        <v>262</v>
      </c>
      <c r="G170" s="207" t="s">
        <v>126</v>
      </c>
      <c r="H170" s="208">
        <v>42</v>
      </c>
      <c r="I170" s="209"/>
      <c r="J170" s="210">
        <f>ROUND(I170*H170,2)</f>
        <v>0</v>
      </c>
      <c r="K170" s="211"/>
      <c r="L170" s="39"/>
      <c r="M170" s="212" t="s">
        <v>1</v>
      </c>
      <c r="N170" s="213" t="s">
        <v>38</v>
      </c>
      <c r="O170" s="71"/>
      <c r="P170" s="214">
        <f>O170*H170</f>
        <v>0</v>
      </c>
      <c r="Q170" s="214">
        <v>0</v>
      </c>
      <c r="R170" s="214">
        <f>Q170*H170</f>
        <v>0</v>
      </c>
      <c r="S170" s="214">
        <v>0</v>
      </c>
      <c r="T170" s="215">
        <f>S170*H170</f>
        <v>0</v>
      </c>
      <c r="U170" s="34"/>
      <c r="V170" s="34"/>
      <c r="W170" s="34"/>
      <c r="X170" s="34"/>
      <c r="Y170" s="34"/>
      <c r="Z170" s="34"/>
      <c r="AA170" s="34"/>
      <c r="AB170" s="34"/>
      <c r="AC170" s="34"/>
      <c r="AD170" s="34"/>
      <c r="AE170" s="34"/>
      <c r="AR170" s="216" t="s">
        <v>127</v>
      </c>
      <c r="AT170" s="216" t="s">
        <v>123</v>
      </c>
      <c r="AU170" s="216" t="s">
        <v>83</v>
      </c>
      <c r="AY170" s="17" t="s">
        <v>120</v>
      </c>
      <c r="BE170" s="217">
        <f>IF(N170="základní",J170,0)</f>
        <v>0</v>
      </c>
      <c r="BF170" s="217">
        <f>IF(N170="snížená",J170,0)</f>
        <v>0</v>
      </c>
      <c r="BG170" s="217">
        <f>IF(N170="zákl. přenesená",J170,0)</f>
        <v>0</v>
      </c>
      <c r="BH170" s="217">
        <f>IF(N170="sníž. přenesená",J170,0)</f>
        <v>0</v>
      </c>
      <c r="BI170" s="217">
        <f>IF(N170="nulová",J170,0)</f>
        <v>0</v>
      </c>
      <c r="BJ170" s="17" t="s">
        <v>81</v>
      </c>
      <c r="BK170" s="217">
        <f>ROUND(I170*H170,2)</f>
        <v>0</v>
      </c>
      <c r="BL170" s="17" t="s">
        <v>127</v>
      </c>
      <c r="BM170" s="216" t="s">
        <v>485</v>
      </c>
    </row>
    <row r="171" spans="1:65" s="13" customFormat="1" ht="11.25">
      <c r="B171" s="218"/>
      <c r="C171" s="219"/>
      <c r="D171" s="220" t="s">
        <v>129</v>
      </c>
      <c r="E171" s="221" t="s">
        <v>1</v>
      </c>
      <c r="F171" s="222" t="s">
        <v>486</v>
      </c>
      <c r="G171" s="219"/>
      <c r="H171" s="221" t="s">
        <v>1</v>
      </c>
      <c r="I171" s="223"/>
      <c r="J171" s="219"/>
      <c r="K171" s="219"/>
      <c r="L171" s="224"/>
      <c r="M171" s="225"/>
      <c r="N171" s="226"/>
      <c r="O171" s="226"/>
      <c r="P171" s="226"/>
      <c r="Q171" s="226"/>
      <c r="R171" s="226"/>
      <c r="S171" s="226"/>
      <c r="T171" s="227"/>
      <c r="AT171" s="228" t="s">
        <v>129</v>
      </c>
      <c r="AU171" s="228" t="s">
        <v>83</v>
      </c>
      <c r="AV171" s="13" t="s">
        <v>81</v>
      </c>
      <c r="AW171" s="13" t="s">
        <v>30</v>
      </c>
      <c r="AX171" s="13" t="s">
        <v>73</v>
      </c>
      <c r="AY171" s="228" t="s">
        <v>120</v>
      </c>
    </row>
    <row r="172" spans="1:65" s="14" customFormat="1" ht="11.25">
      <c r="B172" s="229"/>
      <c r="C172" s="230"/>
      <c r="D172" s="220" t="s">
        <v>129</v>
      </c>
      <c r="E172" s="231" t="s">
        <v>1</v>
      </c>
      <c r="F172" s="232" t="s">
        <v>448</v>
      </c>
      <c r="G172" s="230"/>
      <c r="H172" s="233">
        <v>42</v>
      </c>
      <c r="I172" s="234"/>
      <c r="J172" s="230"/>
      <c r="K172" s="230"/>
      <c r="L172" s="235"/>
      <c r="M172" s="236"/>
      <c r="N172" s="237"/>
      <c r="O172" s="237"/>
      <c r="P172" s="237"/>
      <c r="Q172" s="237"/>
      <c r="R172" s="237"/>
      <c r="S172" s="237"/>
      <c r="T172" s="238"/>
      <c r="AT172" s="239" t="s">
        <v>129</v>
      </c>
      <c r="AU172" s="239" t="s">
        <v>83</v>
      </c>
      <c r="AV172" s="14" t="s">
        <v>83</v>
      </c>
      <c r="AW172" s="14" t="s">
        <v>30</v>
      </c>
      <c r="AX172" s="14" t="s">
        <v>73</v>
      </c>
      <c r="AY172" s="239" t="s">
        <v>120</v>
      </c>
    </row>
    <row r="173" spans="1:65" s="15" customFormat="1" ht="11.25">
      <c r="B173" s="240"/>
      <c r="C173" s="241"/>
      <c r="D173" s="220" t="s">
        <v>129</v>
      </c>
      <c r="E173" s="242" t="s">
        <v>1</v>
      </c>
      <c r="F173" s="243" t="s">
        <v>132</v>
      </c>
      <c r="G173" s="241"/>
      <c r="H173" s="244">
        <v>42</v>
      </c>
      <c r="I173" s="245"/>
      <c r="J173" s="241"/>
      <c r="K173" s="241"/>
      <c r="L173" s="246"/>
      <c r="M173" s="247"/>
      <c r="N173" s="248"/>
      <c r="O173" s="248"/>
      <c r="P173" s="248"/>
      <c r="Q173" s="248"/>
      <c r="R173" s="248"/>
      <c r="S173" s="248"/>
      <c r="T173" s="249"/>
      <c r="AT173" s="250" t="s">
        <v>129</v>
      </c>
      <c r="AU173" s="250" t="s">
        <v>83</v>
      </c>
      <c r="AV173" s="15" t="s">
        <v>127</v>
      </c>
      <c r="AW173" s="15" t="s">
        <v>30</v>
      </c>
      <c r="AX173" s="15" t="s">
        <v>81</v>
      </c>
      <c r="AY173" s="250" t="s">
        <v>120</v>
      </c>
    </row>
    <row r="174" spans="1:65" s="2" customFormat="1" ht="24.2" customHeight="1">
      <c r="A174" s="34"/>
      <c r="B174" s="35"/>
      <c r="C174" s="204" t="s">
        <v>226</v>
      </c>
      <c r="D174" s="204" t="s">
        <v>123</v>
      </c>
      <c r="E174" s="205" t="s">
        <v>267</v>
      </c>
      <c r="F174" s="206" t="s">
        <v>268</v>
      </c>
      <c r="G174" s="207" t="s">
        <v>126</v>
      </c>
      <c r="H174" s="208">
        <v>42</v>
      </c>
      <c r="I174" s="209"/>
      <c r="J174" s="210">
        <f>ROUND(I174*H174,2)</f>
        <v>0</v>
      </c>
      <c r="K174" s="211"/>
      <c r="L174" s="39"/>
      <c r="M174" s="212" t="s">
        <v>1</v>
      </c>
      <c r="N174" s="213" t="s">
        <v>38</v>
      </c>
      <c r="O174" s="71"/>
      <c r="P174" s="214">
        <f>O174*H174</f>
        <v>0</v>
      </c>
      <c r="Q174" s="214">
        <v>0</v>
      </c>
      <c r="R174" s="214">
        <f>Q174*H174</f>
        <v>0</v>
      </c>
      <c r="S174" s="214">
        <v>0</v>
      </c>
      <c r="T174" s="215">
        <f>S174*H174</f>
        <v>0</v>
      </c>
      <c r="U174" s="34"/>
      <c r="V174" s="34"/>
      <c r="W174" s="34"/>
      <c r="X174" s="34"/>
      <c r="Y174" s="34"/>
      <c r="Z174" s="34"/>
      <c r="AA174" s="34"/>
      <c r="AB174" s="34"/>
      <c r="AC174" s="34"/>
      <c r="AD174" s="34"/>
      <c r="AE174" s="34"/>
      <c r="AR174" s="216" t="s">
        <v>127</v>
      </c>
      <c r="AT174" s="216" t="s">
        <v>123</v>
      </c>
      <c r="AU174" s="216" t="s">
        <v>83</v>
      </c>
      <c r="AY174" s="17" t="s">
        <v>120</v>
      </c>
      <c r="BE174" s="217">
        <f>IF(N174="základní",J174,0)</f>
        <v>0</v>
      </c>
      <c r="BF174" s="217">
        <f>IF(N174="snížená",J174,0)</f>
        <v>0</v>
      </c>
      <c r="BG174" s="217">
        <f>IF(N174="zákl. přenesená",J174,0)</f>
        <v>0</v>
      </c>
      <c r="BH174" s="217">
        <f>IF(N174="sníž. přenesená",J174,0)</f>
        <v>0</v>
      </c>
      <c r="BI174" s="217">
        <f>IF(N174="nulová",J174,0)</f>
        <v>0</v>
      </c>
      <c r="BJ174" s="17" t="s">
        <v>81</v>
      </c>
      <c r="BK174" s="217">
        <f>ROUND(I174*H174,2)</f>
        <v>0</v>
      </c>
      <c r="BL174" s="17" t="s">
        <v>127</v>
      </c>
      <c r="BM174" s="216" t="s">
        <v>487</v>
      </c>
    </row>
    <row r="175" spans="1:65" s="2" customFormat="1" ht="14.45" customHeight="1">
      <c r="A175" s="34"/>
      <c r="B175" s="35"/>
      <c r="C175" s="204" t="s">
        <v>211</v>
      </c>
      <c r="D175" s="204" t="s">
        <v>123</v>
      </c>
      <c r="E175" s="205" t="s">
        <v>488</v>
      </c>
      <c r="F175" s="206" t="s">
        <v>489</v>
      </c>
      <c r="G175" s="207" t="s">
        <v>126</v>
      </c>
      <c r="H175" s="208">
        <v>42</v>
      </c>
      <c r="I175" s="209"/>
      <c r="J175" s="210">
        <f>ROUND(I175*H175,2)</f>
        <v>0</v>
      </c>
      <c r="K175" s="211"/>
      <c r="L175" s="39"/>
      <c r="M175" s="212" t="s">
        <v>1</v>
      </c>
      <c r="N175" s="213" t="s">
        <v>38</v>
      </c>
      <c r="O175" s="71"/>
      <c r="P175" s="214">
        <f>O175*H175</f>
        <v>0</v>
      </c>
      <c r="Q175" s="214">
        <v>0</v>
      </c>
      <c r="R175" s="214">
        <f>Q175*H175</f>
        <v>0</v>
      </c>
      <c r="S175" s="214">
        <v>0</v>
      </c>
      <c r="T175" s="215">
        <f>S175*H175</f>
        <v>0</v>
      </c>
      <c r="U175" s="34"/>
      <c r="V175" s="34"/>
      <c r="W175" s="34"/>
      <c r="X175" s="34"/>
      <c r="Y175" s="34"/>
      <c r="Z175" s="34"/>
      <c r="AA175" s="34"/>
      <c r="AB175" s="34"/>
      <c r="AC175" s="34"/>
      <c r="AD175" s="34"/>
      <c r="AE175" s="34"/>
      <c r="AR175" s="216" t="s">
        <v>127</v>
      </c>
      <c r="AT175" s="216" t="s">
        <v>123</v>
      </c>
      <c r="AU175" s="216" t="s">
        <v>83</v>
      </c>
      <c r="AY175" s="17" t="s">
        <v>120</v>
      </c>
      <c r="BE175" s="217">
        <f>IF(N175="základní",J175,0)</f>
        <v>0</v>
      </c>
      <c r="BF175" s="217">
        <f>IF(N175="snížená",J175,0)</f>
        <v>0</v>
      </c>
      <c r="BG175" s="217">
        <f>IF(N175="zákl. přenesená",J175,0)</f>
        <v>0</v>
      </c>
      <c r="BH175" s="217">
        <f>IF(N175="sníž. přenesená",J175,0)</f>
        <v>0</v>
      </c>
      <c r="BI175" s="217">
        <f>IF(N175="nulová",J175,0)</f>
        <v>0</v>
      </c>
      <c r="BJ175" s="17" t="s">
        <v>81</v>
      </c>
      <c r="BK175" s="217">
        <f>ROUND(I175*H175,2)</f>
        <v>0</v>
      </c>
      <c r="BL175" s="17" t="s">
        <v>127</v>
      </c>
      <c r="BM175" s="216" t="s">
        <v>490</v>
      </c>
    </row>
    <row r="176" spans="1:65" s="2" customFormat="1" ht="24.2" customHeight="1">
      <c r="A176" s="34"/>
      <c r="B176" s="35"/>
      <c r="C176" s="204" t="s">
        <v>253</v>
      </c>
      <c r="D176" s="204" t="s">
        <v>123</v>
      </c>
      <c r="E176" s="205" t="s">
        <v>271</v>
      </c>
      <c r="F176" s="206" t="s">
        <v>272</v>
      </c>
      <c r="G176" s="207" t="s">
        <v>126</v>
      </c>
      <c r="H176" s="208">
        <v>42</v>
      </c>
      <c r="I176" s="209"/>
      <c r="J176" s="210">
        <f>ROUND(I176*H176,2)</f>
        <v>0</v>
      </c>
      <c r="K176" s="211"/>
      <c r="L176" s="39"/>
      <c r="M176" s="212" t="s">
        <v>1</v>
      </c>
      <c r="N176" s="213" t="s">
        <v>38</v>
      </c>
      <c r="O176" s="71"/>
      <c r="P176" s="214">
        <f>O176*H176</f>
        <v>0</v>
      </c>
      <c r="Q176" s="214">
        <v>0</v>
      </c>
      <c r="R176" s="214">
        <f>Q176*H176</f>
        <v>0</v>
      </c>
      <c r="S176" s="214">
        <v>0</v>
      </c>
      <c r="T176" s="215">
        <f>S176*H176</f>
        <v>0</v>
      </c>
      <c r="U176" s="34"/>
      <c r="V176" s="34"/>
      <c r="W176" s="34"/>
      <c r="X176" s="34"/>
      <c r="Y176" s="34"/>
      <c r="Z176" s="34"/>
      <c r="AA176" s="34"/>
      <c r="AB176" s="34"/>
      <c r="AC176" s="34"/>
      <c r="AD176" s="34"/>
      <c r="AE176" s="34"/>
      <c r="AR176" s="216" t="s">
        <v>127</v>
      </c>
      <c r="AT176" s="216" t="s">
        <v>123</v>
      </c>
      <c r="AU176" s="216" t="s">
        <v>83</v>
      </c>
      <c r="AY176" s="17" t="s">
        <v>120</v>
      </c>
      <c r="BE176" s="217">
        <f>IF(N176="základní",J176,0)</f>
        <v>0</v>
      </c>
      <c r="BF176" s="217">
        <f>IF(N176="snížená",J176,0)</f>
        <v>0</v>
      </c>
      <c r="BG176" s="217">
        <f>IF(N176="zákl. přenesená",J176,0)</f>
        <v>0</v>
      </c>
      <c r="BH176" s="217">
        <f>IF(N176="sníž. přenesená",J176,0)</f>
        <v>0</v>
      </c>
      <c r="BI176" s="217">
        <f>IF(N176="nulová",J176,0)</f>
        <v>0</v>
      </c>
      <c r="BJ176" s="17" t="s">
        <v>81</v>
      </c>
      <c r="BK176" s="217">
        <f>ROUND(I176*H176,2)</f>
        <v>0</v>
      </c>
      <c r="BL176" s="17" t="s">
        <v>127</v>
      </c>
      <c r="BM176" s="216" t="s">
        <v>491</v>
      </c>
    </row>
    <row r="177" spans="1:65" s="12" customFormat="1" ht="22.9" customHeight="1">
      <c r="B177" s="188"/>
      <c r="C177" s="189"/>
      <c r="D177" s="190" t="s">
        <v>72</v>
      </c>
      <c r="E177" s="202" t="s">
        <v>122</v>
      </c>
      <c r="F177" s="202" t="s">
        <v>287</v>
      </c>
      <c r="G177" s="189"/>
      <c r="H177" s="189"/>
      <c r="I177" s="192"/>
      <c r="J177" s="203">
        <f>BK177</f>
        <v>0</v>
      </c>
      <c r="K177" s="189"/>
      <c r="L177" s="194"/>
      <c r="M177" s="195"/>
      <c r="N177" s="196"/>
      <c r="O177" s="196"/>
      <c r="P177" s="197">
        <f>SUM(P178:P192)</f>
        <v>0</v>
      </c>
      <c r="Q177" s="196"/>
      <c r="R177" s="197">
        <f>SUM(R178:R192)</f>
        <v>17.527940000000001</v>
      </c>
      <c r="S177" s="196"/>
      <c r="T177" s="198">
        <f>SUM(T178:T192)</f>
        <v>28.543999999999997</v>
      </c>
      <c r="AR177" s="199" t="s">
        <v>81</v>
      </c>
      <c r="AT177" s="200" t="s">
        <v>72</v>
      </c>
      <c r="AU177" s="200" t="s">
        <v>81</v>
      </c>
      <c r="AY177" s="199" t="s">
        <v>120</v>
      </c>
      <c r="BK177" s="201">
        <f>SUM(BK178:BK192)</f>
        <v>0</v>
      </c>
    </row>
    <row r="178" spans="1:65" s="2" customFormat="1" ht="24.2" customHeight="1">
      <c r="A178" s="34"/>
      <c r="B178" s="35"/>
      <c r="C178" s="204" t="s">
        <v>8</v>
      </c>
      <c r="D178" s="204" t="s">
        <v>123</v>
      </c>
      <c r="E178" s="205" t="s">
        <v>492</v>
      </c>
      <c r="F178" s="206" t="s">
        <v>493</v>
      </c>
      <c r="G178" s="207" t="s">
        <v>229</v>
      </c>
      <c r="H178" s="208">
        <v>32</v>
      </c>
      <c r="I178" s="209"/>
      <c r="J178" s="210">
        <f t="shared" ref="J178:J183" si="0">ROUND(I178*H178,2)</f>
        <v>0</v>
      </c>
      <c r="K178" s="211"/>
      <c r="L178" s="39"/>
      <c r="M178" s="212" t="s">
        <v>1</v>
      </c>
      <c r="N178" s="213" t="s">
        <v>38</v>
      </c>
      <c r="O178" s="71"/>
      <c r="P178" s="214">
        <f t="shared" ref="P178:P183" si="1">O178*H178</f>
        <v>0</v>
      </c>
      <c r="Q178" s="214">
        <v>0</v>
      </c>
      <c r="R178" s="214">
        <f t="shared" ref="R178:R183" si="2">Q178*H178</f>
        <v>0</v>
      </c>
      <c r="S178" s="214">
        <v>0.7</v>
      </c>
      <c r="T178" s="215">
        <f t="shared" ref="T178:T183" si="3">S178*H178</f>
        <v>22.4</v>
      </c>
      <c r="U178" s="34"/>
      <c r="V178" s="34"/>
      <c r="W178" s="34"/>
      <c r="X178" s="34"/>
      <c r="Y178" s="34"/>
      <c r="Z178" s="34"/>
      <c r="AA178" s="34"/>
      <c r="AB178" s="34"/>
      <c r="AC178" s="34"/>
      <c r="AD178" s="34"/>
      <c r="AE178" s="34"/>
      <c r="AR178" s="216" t="s">
        <v>127</v>
      </c>
      <c r="AT178" s="216" t="s">
        <v>123</v>
      </c>
      <c r="AU178" s="216" t="s">
        <v>83</v>
      </c>
      <c r="AY178" s="17" t="s">
        <v>120</v>
      </c>
      <c r="BE178" s="217">
        <f t="shared" ref="BE178:BE183" si="4">IF(N178="základní",J178,0)</f>
        <v>0</v>
      </c>
      <c r="BF178" s="217">
        <f t="shared" ref="BF178:BF183" si="5">IF(N178="snížená",J178,0)</f>
        <v>0</v>
      </c>
      <c r="BG178" s="217">
        <f t="shared" ref="BG178:BG183" si="6">IF(N178="zákl. přenesená",J178,0)</f>
        <v>0</v>
      </c>
      <c r="BH178" s="217">
        <f t="shared" ref="BH178:BH183" si="7">IF(N178="sníž. přenesená",J178,0)</f>
        <v>0</v>
      </c>
      <c r="BI178" s="217">
        <f t="shared" ref="BI178:BI183" si="8">IF(N178="nulová",J178,0)</f>
        <v>0</v>
      </c>
      <c r="BJ178" s="17" t="s">
        <v>81</v>
      </c>
      <c r="BK178" s="217">
        <f t="shared" ref="BK178:BK183" si="9">ROUND(I178*H178,2)</f>
        <v>0</v>
      </c>
      <c r="BL178" s="17" t="s">
        <v>127</v>
      </c>
      <c r="BM178" s="216" t="s">
        <v>494</v>
      </c>
    </row>
    <row r="179" spans="1:65" s="2" customFormat="1" ht="24.2" customHeight="1">
      <c r="A179" s="34"/>
      <c r="B179" s="35"/>
      <c r="C179" s="204" t="s">
        <v>240</v>
      </c>
      <c r="D179" s="204" t="s">
        <v>123</v>
      </c>
      <c r="E179" s="205" t="s">
        <v>495</v>
      </c>
      <c r="F179" s="206" t="s">
        <v>496</v>
      </c>
      <c r="G179" s="207" t="s">
        <v>229</v>
      </c>
      <c r="H179" s="208">
        <v>32</v>
      </c>
      <c r="I179" s="209"/>
      <c r="J179" s="210">
        <f t="shared" si="0"/>
        <v>0</v>
      </c>
      <c r="K179" s="211"/>
      <c r="L179" s="39"/>
      <c r="M179" s="212" t="s">
        <v>1</v>
      </c>
      <c r="N179" s="213" t="s">
        <v>38</v>
      </c>
      <c r="O179" s="71"/>
      <c r="P179" s="214">
        <f t="shared" si="1"/>
        <v>0</v>
      </c>
      <c r="Q179" s="214">
        <v>4.9730000000000003E-2</v>
      </c>
      <c r="R179" s="214">
        <f t="shared" si="2"/>
        <v>1.5913600000000001</v>
      </c>
      <c r="S179" s="214">
        <v>0</v>
      </c>
      <c r="T179" s="215">
        <f t="shared" si="3"/>
        <v>0</v>
      </c>
      <c r="U179" s="34"/>
      <c r="V179" s="34"/>
      <c r="W179" s="34"/>
      <c r="X179" s="34"/>
      <c r="Y179" s="34"/>
      <c r="Z179" s="34"/>
      <c r="AA179" s="34"/>
      <c r="AB179" s="34"/>
      <c r="AC179" s="34"/>
      <c r="AD179" s="34"/>
      <c r="AE179" s="34"/>
      <c r="AR179" s="216" t="s">
        <v>127</v>
      </c>
      <c r="AT179" s="216" t="s">
        <v>123</v>
      </c>
      <c r="AU179" s="216" t="s">
        <v>83</v>
      </c>
      <c r="AY179" s="17" t="s">
        <v>120</v>
      </c>
      <c r="BE179" s="217">
        <f t="shared" si="4"/>
        <v>0</v>
      </c>
      <c r="BF179" s="217">
        <f t="shared" si="5"/>
        <v>0</v>
      </c>
      <c r="BG179" s="217">
        <f t="shared" si="6"/>
        <v>0</v>
      </c>
      <c r="BH179" s="217">
        <f t="shared" si="7"/>
        <v>0</v>
      </c>
      <c r="BI179" s="217">
        <f t="shared" si="8"/>
        <v>0</v>
      </c>
      <c r="BJ179" s="17" t="s">
        <v>81</v>
      </c>
      <c r="BK179" s="217">
        <f t="shared" si="9"/>
        <v>0</v>
      </c>
      <c r="BL179" s="17" t="s">
        <v>127</v>
      </c>
      <c r="BM179" s="216" t="s">
        <v>497</v>
      </c>
    </row>
    <row r="180" spans="1:65" s="2" customFormat="1" ht="24.2" customHeight="1">
      <c r="A180" s="34"/>
      <c r="B180" s="35"/>
      <c r="C180" s="204" t="s">
        <v>386</v>
      </c>
      <c r="D180" s="204" t="s">
        <v>123</v>
      </c>
      <c r="E180" s="205" t="s">
        <v>498</v>
      </c>
      <c r="F180" s="206" t="s">
        <v>499</v>
      </c>
      <c r="G180" s="207" t="s">
        <v>301</v>
      </c>
      <c r="H180" s="208">
        <v>2</v>
      </c>
      <c r="I180" s="209"/>
      <c r="J180" s="210">
        <f t="shared" si="0"/>
        <v>0</v>
      </c>
      <c r="K180" s="211"/>
      <c r="L180" s="39"/>
      <c r="M180" s="212" t="s">
        <v>1</v>
      </c>
      <c r="N180" s="213" t="s">
        <v>38</v>
      </c>
      <c r="O180" s="71"/>
      <c r="P180" s="214">
        <f t="shared" si="1"/>
        <v>0</v>
      </c>
      <c r="Q180" s="214">
        <v>1.0000000000000001E-5</v>
      </c>
      <c r="R180" s="214">
        <f t="shared" si="2"/>
        <v>2.0000000000000002E-5</v>
      </c>
      <c r="S180" s="214">
        <v>0</v>
      </c>
      <c r="T180" s="215">
        <f t="shared" si="3"/>
        <v>0</v>
      </c>
      <c r="U180" s="34"/>
      <c r="V180" s="34"/>
      <c r="W180" s="34"/>
      <c r="X180" s="34"/>
      <c r="Y180" s="34"/>
      <c r="Z180" s="34"/>
      <c r="AA180" s="34"/>
      <c r="AB180" s="34"/>
      <c r="AC180" s="34"/>
      <c r="AD180" s="34"/>
      <c r="AE180" s="34"/>
      <c r="AR180" s="216" t="s">
        <v>127</v>
      </c>
      <c r="AT180" s="216" t="s">
        <v>123</v>
      </c>
      <c r="AU180" s="216" t="s">
        <v>83</v>
      </c>
      <c r="AY180" s="17" t="s">
        <v>120</v>
      </c>
      <c r="BE180" s="217">
        <f t="shared" si="4"/>
        <v>0</v>
      </c>
      <c r="BF180" s="217">
        <f t="shared" si="5"/>
        <v>0</v>
      </c>
      <c r="BG180" s="217">
        <f t="shared" si="6"/>
        <v>0</v>
      </c>
      <c r="BH180" s="217">
        <f t="shared" si="7"/>
        <v>0</v>
      </c>
      <c r="BI180" s="217">
        <f t="shared" si="8"/>
        <v>0</v>
      </c>
      <c r="BJ180" s="17" t="s">
        <v>81</v>
      </c>
      <c r="BK180" s="217">
        <f t="shared" si="9"/>
        <v>0</v>
      </c>
      <c r="BL180" s="17" t="s">
        <v>127</v>
      </c>
      <c r="BM180" s="216" t="s">
        <v>500</v>
      </c>
    </row>
    <row r="181" spans="1:65" s="2" customFormat="1" ht="14.45" customHeight="1">
      <c r="A181" s="34"/>
      <c r="B181" s="35"/>
      <c r="C181" s="251" t="s">
        <v>390</v>
      </c>
      <c r="D181" s="251" t="s">
        <v>186</v>
      </c>
      <c r="E181" s="252" t="s">
        <v>501</v>
      </c>
      <c r="F181" s="253" t="s">
        <v>502</v>
      </c>
      <c r="G181" s="254" t="s">
        <v>301</v>
      </c>
      <c r="H181" s="255">
        <v>2</v>
      </c>
      <c r="I181" s="256"/>
      <c r="J181" s="257">
        <f t="shared" si="0"/>
        <v>0</v>
      </c>
      <c r="K181" s="258"/>
      <c r="L181" s="259"/>
      <c r="M181" s="260" t="s">
        <v>1</v>
      </c>
      <c r="N181" s="261" t="s">
        <v>38</v>
      </c>
      <c r="O181" s="71"/>
      <c r="P181" s="214">
        <f t="shared" si="1"/>
        <v>0</v>
      </c>
      <c r="Q181" s="214">
        <v>2.1299999999999999E-2</v>
      </c>
      <c r="R181" s="214">
        <f t="shared" si="2"/>
        <v>4.2599999999999999E-2</v>
      </c>
      <c r="S181" s="214">
        <v>0</v>
      </c>
      <c r="T181" s="215">
        <f t="shared" si="3"/>
        <v>0</v>
      </c>
      <c r="U181" s="34"/>
      <c r="V181" s="34"/>
      <c r="W181" s="34"/>
      <c r="X181" s="34"/>
      <c r="Y181" s="34"/>
      <c r="Z181" s="34"/>
      <c r="AA181" s="34"/>
      <c r="AB181" s="34"/>
      <c r="AC181" s="34"/>
      <c r="AD181" s="34"/>
      <c r="AE181" s="34"/>
      <c r="AR181" s="216" t="s">
        <v>122</v>
      </c>
      <c r="AT181" s="216" t="s">
        <v>186</v>
      </c>
      <c r="AU181" s="216" t="s">
        <v>83</v>
      </c>
      <c r="AY181" s="17" t="s">
        <v>120</v>
      </c>
      <c r="BE181" s="217">
        <f t="shared" si="4"/>
        <v>0</v>
      </c>
      <c r="BF181" s="217">
        <f t="shared" si="5"/>
        <v>0</v>
      </c>
      <c r="BG181" s="217">
        <f t="shared" si="6"/>
        <v>0</v>
      </c>
      <c r="BH181" s="217">
        <f t="shared" si="7"/>
        <v>0</v>
      </c>
      <c r="BI181" s="217">
        <f t="shared" si="8"/>
        <v>0</v>
      </c>
      <c r="BJ181" s="17" t="s">
        <v>81</v>
      </c>
      <c r="BK181" s="217">
        <f t="shared" si="9"/>
        <v>0</v>
      </c>
      <c r="BL181" s="17" t="s">
        <v>127</v>
      </c>
      <c r="BM181" s="216" t="s">
        <v>503</v>
      </c>
    </row>
    <row r="182" spans="1:65" s="2" customFormat="1" ht="24.2" customHeight="1">
      <c r="A182" s="34"/>
      <c r="B182" s="35"/>
      <c r="C182" s="204" t="s">
        <v>221</v>
      </c>
      <c r="D182" s="204" t="s">
        <v>123</v>
      </c>
      <c r="E182" s="205" t="s">
        <v>504</v>
      </c>
      <c r="F182" s="206" t="s">
        <v>505</v>
      </c>
      <c r="G182" s="207" t="s">
        <v>144</v>
      </c>
      <c r="H182" s="208">
        <v>3.2</v>
      </c>
      <c r="I182" s="209"/>
      <c r="J182" s="210">
        <f t="shared" si="0"/>
        <v>0</v>
      </c>
      <c r="K182" s="211"/>
      <c r="L182" s="39"/>
      <c r="M182" s="212" t="s">
        <v>1</v>
      </c>
      <c r="N182" s="213" t="s">
        <v>38</v>
      </c>
      <c r="O182" s="71"/>
      <c r="P182" s="214">
        <f t="shared" si="1"/>
        <v>0</v>
      </c>
      <c r="Q182" s="214">
        <v>0</v>
      </c>
      <c r="R182" s="214">
        <f t="shared" si="2"/>
        <v>0</v>
      </c>
      <c r="S182" s="214">
        <v>1.92</v>
      </c>
      <c r="T182" s="215">
        <f t="shared" si="3"/>
        <v>6.1440000000000001</v>
      </c>
      <c r="U182" s="34"/>
      <c r="V182" s="34"/>
      <c r="W182" s="34"/>
      <c r="X182" s="34"/>
      <c r="Y182" s="34"/>
      <c r="Z182" s="34"/>
      <c r="AA182" s="34"/>
      <c r="AB182" s="34"/>
      <c r="AC182" s="34"/>
      <c r="AD182" s="34"/>
      <c r="AE182" s="34"/>
      <c r="AR182" s="216" t="s">
        <v>127</v>
      </c>
      <c r="AT182" s="216" t="s">
        <v>123</v>
      </c>
      <c r="AU182" s="216" t="s">
        <v>83</v>
      </c>
      <c r="AY182" s="17" t="s">
        <v>120</v>
      </c>
      <c r="BE182" s="217">
        <f t="shared" si="4"/>
        <v>0</v>
      </c>
      <c r="BF182" s="217">
        <f t="shared" si="5"/>
        <v>0</v>
      </c>
      <c r="BG182" s="217">
        <f t="shared" si="6"/>
        <v>0</v>
      </c>
      <c r="BH182" s="217">
        <f t="shared" si="7"/>
        <v>0</v>
      </c>
      <c r="BI182" s="217">
        <f t="shared" si="8"/>
        <v>0</v>
      </c>
      <c r="BJ182" s="17" t="s">
        <v>81</v>
      </c>
      <c r="BK182" s="217">
        <f t="shared" si="9"/>
        <v>0</v>
      </c>
      <c r="BL182" s="17" t="s">
        <v>127</v>
      </c>
      <c r="BM182" s="216" t="s">
        <v>506</v>
      </c>
    </row>
    <row r="183" spans="1:65" s="2" customFormat="1" ht="24.2" customHeight="1">
      <c r="A183" s="34"/>
      <c r="B183" s="35"/>
      <c r="C183" s="204" t="s">
        <v>356</v>
      </c>
      <c r="D183" s="204" t="s">
        <v>123</v>
      </c>
      <c r="E183" s="205" t="s">
        <v>507</v>
      </c>
      <c r="F183" s="206" t="s">
        <v>508</v>
      </c>
      <c r="G183" s="207" t="s">
        <v>301</v>
      </c>
      <c r="H183" s="208">
        <v>1</v>
      </c>
      <c r="I183" s="209"/>
      <c r="J183" s="210">
        <f t="shared" si="0"/>
        <v>0</v>
      </c>
      <c r="K183" s="211"/>
      <c r="L183" s="39"/>
      <c r="M183" s="212" t="s">
        <v>1</v>
      </c>
      <c r="N183" s="213" t="s">
        <v>38</v>
      </c>
      <c r="O183" s="71"/>
      <c r="P183" s="214">
        <f t="shared" si="1"/>
        <v>0</v>
      </c>
      <c r="Q183" s="214">
        <v>2.5469400000000002</v>
      </c>
      <c r="R183" s="214">
        <f t="shared" si="2"/>
        <v>2.5469400000000002</v>
      </c>
      <c r="S183" s="214">
        <v>0</v>
      </c>
      <c r="T183" s="215">
        <f t="shared" si="3"/>
        <v>0</v>
      </c>
      <c r="U183" s="34"/>
      <c r="V183" s="34"/>
      <c r="W183" s="34"/>
      <c r="X183" s="34"/>
      <c r="Y183" s="34"/>
      <c r="Z183" s="34"/>
      <c r="AA183" s="34"/>
      <c r="AB183" s="34"/>
      <c r="AC183" s="34"/>
      <c r="AD183" s="34"/>
      <c r="AE183" s="34"/>
      <c r="AR183" s="216" t="s">
        <v>127</v>
      </c>
      <c r="AT183" s="216" t="s">
        <v>123</v>
      </c>
      <c r="AU183" s="216" t="s">
        <v>83</v>
      </c>
      <c r="AY183" s="17" t="s">
        <v>120</v>
      </c>
      <c r="BE183" s="217">
        <f t="shared" si="4"/>
        <v>0</v>
      </c>
      <c r="BF183" s="217">
        <f t="shared" si="5"/>
        <v>0</v>
      </c>
      <c r="BG183" s="217">
        <f t="shared" si="6"/>
        <v>0</v>
      </c>
      <c r="BH183" s="217">
        <f t="shared" si="7"/>
        <v>0</v>
      </c>
      <c r="BI183" s="217">
        <f t="shared" si="8"/>
        <v>0</v>
      </c>
      <c r="BJ183" s="17" t="s">
        <v>81</v>
      </c>
      <c r="BK183" s="217">
        <f t="shared" si="9"/>
        <v>0</v>
      </c>
      <c r="BL183" s="17" t="s">
        <v>127</v>
      </c>
      <c r="BM183" s="216" t="s">
        <v>509</v>
      </c>
    </row>
    <row r="184" spans="1:65" s="13" customFormat="1" ht="11.25">
      <c r="B184" s="218"/>
      <c r="C184" s="219"/>
      <c r="D184" s="220" t="s">
        <v>129</v>
      </c>
      <c r="E184" s="221" t="s">
        <v>1</v>
      </c>
      <c r="F184" s="222" t="s">
        <v>510</v>
      </c>
      <c r="G184" s="219"/>
      <c r="H184" s="221" t="s">
        <v>1</v>
      </c>
      <c r="I184" s="223"/>
      <c r="J184" s="219"/>
      <c r="K184" s="219"/>
      <c r="L184" s="224"/>
      <c r="M184" s="225"/>
      <c r="N184" s="226"/>
      <c r="O184" s="226"/>
      <c r="P184" s="226"/>
      <c r="Q184" s="226"/>
      <c r="R184" s="226"/>
      <c r="S184" s="226"/>
      <c r="T184" s="227"/>
      <c r="AT184" s="228" t="s">
        <v>129</v>
      </c>
      <c r="AU184" s="228" t="s">
        <v>83</v>
      </c>
      <c r="AV184" s="13" t="s">
        <v>81</v>
      </c>
      <c r="AW184" s="13" t="s">
        <v>30</v>
      </c>
      <c r="AX184" s="13" t="s">
        <v>73</v>
      </c>
      <c r="AY184" s="228" t="s">
        <v>120</v>
      </c>
    </row>
    <row r="185" spans="1:65" s="14" customFormat="1" ht="11.25">
      <c r="B185" s="229"/>
      <c r="C185" s="230"/>
      <c r="D185" s="220" t="s">
        <v>129</v>
      </c>
      <c r="E185" s="231" t="s">
        <v>1</v>
      </c>
      <c r="F185" s="232" t="s">
        <v>81</v>
      </c>
      <c r="G185" s="230"/>
      <c r="H185" s="233">
        <v>1</v>
      </c>
      <c r="I185" s="234"/>
      <c r="J185" s="230"/>
      <c r="K185" s="230"/>
      <c r="L185" s="235"/>
      <c r="M185" s="236"/>
      <c r="N185" s="237"/>
      <c r="O185" s="237"/>
      <c r="P185" s="237"/>
      <c r="Q185" s="237"/>
      <c r="R185" s="237"/>
      <c r="S185" s="237"/>
      <c r="T185" s="238"/>
      <c r="AT185" s="239" t="s">
        <v>129</v>
      </c>
      <c r="AU185" s="239" t="s">
        <v>83</v>
      </c>
      <c r="AV185" s="14" t="s">
        <v>83</v>
      </c>
      <c r="AW185" s="14" t="s">
        <v>30</v>
      </c>
      <c r="AX185" s="14" t="s">
        <v>73</v>
      </c>
      <c r="AY185" s="239" t="s">
        <v>120</v>
      </c>
    </row>
    <row r="186" spans="1:65" s="15" customFormat="1" ht="11.25">
      <c r="B186" s="240"/>
      <c r="C186" s="241"/>
      <c r="D186" s="220" t="s">
        <v>129</v>
      </c>
      <c r="E186" s="242" t="s">
        <v>1</v>
      </c>
      <c r="F186" s="243" t="s">
        <v>132</v>
      </c>
      <c r="G186" s="241"/>
      <c r="H186" s="244">
        <v>1</v>
      </c>
      <c r="I186" s="245"/>
      <c r="J186" s="241"/>
      <c r="K186" s="241"/>
      <c r="L186" s="246"/>
      <c r="M186" s="247"/>
      <c r="N186" s="248"/>
      <c r="O186" s="248"/>
      <c r="P186" s="248"/>
      <c r="Q186" s="248"/>
      <c r="R186" s="248"/>
      <c r="S186" s="248"/>
      <c r="T186" s="249"/>
      <c r="AT186" s="250" t="s">
        <v>129</v>
      </c>
      <c r="AU186" s="250" t="s">
        <v>83</v>
      </c>
      <c r="AV186" s="15" t="s">
        <v>127</v>
      </c>
      <c r="AW186" s="15" t="s">
        <v>30</v>
      </c>
      <c r="AX186" s="15" t="s">
        <v>81</v>
      </c>
      <c r="AY186" s="250" t="s">
        <v>120</v>
      </c>
    </row>
    <row r="187" spans="1:65" s="2" customFormat="1" ht="24.2" customHeight="1">
      <c r="A187" s="34"/>
      <c r="B187" s="35"/>
      <c r="C187" s="204" t="s">
        <v>206</v>
      </c>
      <c r="D187" s="204" t="s">
        <v>123</v>
      </c>
      <c r="E187" s="205" t="s">
        <v>511</v>
      </c>
      <c r="F187" s="206" t="s">
        <v>512</v>
      </c>
      <c r="G187" s="207" t="s">
        <v>301</v>
      </c>
      <c r="H187" s="208">
        <v>2</v>
      </c>
      <c r="I187" s="209"/>
      <c r="J187" s="210">
        <f t="shared" ref="J187:J192" si="10">ROUND(I187*H187,2)</f>
        <v>0</v>
      </c>
      <c r="K187" s="211"/>
      <c r="L187" s="39"/>
      <c r="M187" s="212" t="s">
        <v>1</v>
      </c>
      <c r="N187" s="213" t="s">
        <v>38</v>
      </c>
      <c r="O187" s="71"/>
      <c r="P187" s="214">
        <f t="shared" ref="P187:P192" si="11">O187*H187</f>
        <v>0</v>
      </c>
      <c r="Q187" s="214">
        <v>2.3765000000000001</v>
      </c>
      <c r="R187" s="214">
        <f t="shared" ref="R187:R192" si="12">Q187*H187</f>
        <v>4.7530000000000001</v>
      </c>
      <c r="S187" s="214">
        <v>0</v>
      </c>
      <c r="T187" s="215">
        <f t="shared" ref="T187:T192" si="13">S187*H187</f>
        <v>0</v>
      </c>
      <c r="U187" s="34"/>
      <c r="V187" s="34"/>
      <c r="W187" s="34"/>
      <c r="X187" s="34"/>
      <c r="Y187" s="34"/>
      <c r="Z187" s="34"/>
      <c r="AA187" s="34"/>
      <c r="AB187" s="34"/>
      <c r="AC187" s="34"/>
      <c r="AD187" s="34"/>
      <c r="AE187" s="34"/>
      <c r="AR187" s="216" t="s">
        <v>127</v>
      </c>
      <c r="AT187" s="216" t="s">
        <v>123</v>
      </c>
      <c r="AU187" s="216" t="s">
        <v>83</v>
      </c>
      <c r="AY187" s="17" t="s">
        <v>120</v>
      </c>
      <c r="BE187" s="217">
        <f t="shared" ref="BE187:BE192" si="14">IF(N187="základní",J187,0)</f>
        <v>0</v>
      </c>
      <c r="BF187" s="217">
        <f t="shared" ref="BF187:BF192" si="15">IF(N187="snížená",J187,0)</f>
        <v>0</v>
      </c>
      <c r="BG187" s="217">
        <f t="shared" ref="BG187:BG192" si="16">IF(N187="zákl. přenesená",J187,0)</f>
        <v>0</v>
      </c>
      <c r="BH187" s="217">
        <f t="shared" ref="BH187:BH192" si="17">IF(N187="sníž. přenesená",J187,0)</f>
        <v>0</v>
      </c>
      <c r="BI187" s="217">
        <f t="shared" ref="BI187:BI192" si="18">IF(N187="nulová",J187,0)</f>
        <v>0</v>
      </c>
      <c r="BJ187" s="17" t="s">
        <v>81</v>
      </c>
      <c r="BK187" s="217">
        <f t="shared" ref="BK187:BK192" si="19">ROUND(I187*H187,2)</f>
        <v>0</v>
      </c>
      <c r="BL187" s="17" t="s">
        <v>127</v>
      </c>
      <c r="BM187" s="216" t="s">
        <v>513</v>
      </c>
    </row>
    <row r="188" spans="1:65" s="2" customFormat="1" ht="24.2" customHeight="1">
      <c r="A188" s="34"/>
      <c r="B188" s="35"/>
      <c r="C188" s="251" t="s">
        <v>298</v>
      </c>
      <c r="D188" s="251" t="s">
        <v>186</v>
      </c>
      <c r="E188" s="252" t="s">
        <v>514</v>
      </c>
      <c r="F188" s="253" t="s">
        <v>515</v>
      </c>
      <c r="G188" s="254" t="s">
        <v>301</v>
      </c>
      <c r="H188" s="255">
        <v>2</v>
      </c>
      <c r="I188" s="256"/>
      <c r="J188" s="257">
        <f t="shared" si="10"/>
        <v>0</v>
      </c>
      <c r="K188" s="258"/>
      <c r="L188" s="259"/>
      <c r="M188" s="260" t="s">
        <v>1</v>
      </c>
      <c r="N188" s="261" t="s">
        <v>38</v>
      </c>
      <c r="O188" s="71"/>
      <c r="P188" s="214">
        <f t="shared" si="11"/>
        <v>0</v>
      </c>
      <c r="Q188" s="214">
        <v>2.5659999999999998</v>
      </c>
      <c r="R188" s="214">
        <f t="shared" si="12"/>
        <v>5.1319999999999997</v>
      </c>
      <c r="S188" s="214">
        <v>0</v>
      </c>
      <c r="T188" s="215">
        <f t="shared" si="13"/>
        <v>0</v>
      </c>
      <c r="U188" s="34"/>
      <c r="V188" s="34"/>
      <c r="W188" s="34"/>
      <c r="X188" s="34"/>
      <c r="Y188" s="34"/>
      <c r="Z188" s="34"/>
      <c r="AA188" s="34"/>
      <c r="AB188" s="34"/>
      <c r="AC188" s="34"/>
      <c r="AD188" s="34"/>
      <c r="AE188" s="34"/>
      <c r="AR188" s="216" t="s">
        <v>122</v>
      </c>
      <c r="AT188" s="216" t="s">
        <v>186</v>
      </c>
      <c r="AU188" s="216" t="s">
        <v>83</v>
      </c>
      <c r="AY188" s="17" t="s">
        <v>120</v>
      </c>
      <c r="BE188" s="217">
        <f t="shared" si="14"/>
        <v>0</v>
      </c>
      <c r="BF188" s="217">
        <f t="shared" si="15"/>
        <v>0</v>
      </c>
      <c r="BG188" s="217">
        <f t="shared" si="16"/>
        <v>0</v>
      </c>
      <c r="BH188" s="217">
        <f t="shared" si="17"/>
        <v>0</v>
      </c>
      <c r="BI188" s="217">
        <f t="shared" si="18"/>
        <v>0</v>
      </c>
      <c r="BJ188" s="17" t="s">
        <v>81</v>
      </c>
      <c r="BK188" s="217">
        <f t="shared" si="19"/>
        <v>0</v>
      </c>
      <c r="BL188" s="17" t="s">
        <v>127</v>
      </c>
      <c r="BM188" s="216" t="s">
        <v>516</v>
      </c>
    </row>
    <row r="189" spans="1:65" s="2" customFormat="1" ht="24.2" customHeight="1">
      <c r="A189" s="34"/>
      <c r="B189" s="35"/>
      <c r="C189" s="251" t="s">
        <v>307</v>
      </c>
      <c r="D189" s="251" t="s">
        <v>186</v>
      </c>
      <c r="E189" s="252" t="s">
        <v>517</v>
      </c>
      <c r="F189" s="253" t="s">
        <v>518</v>
      </c>
      <c r="G189" s="254" t="s">
        <v>301</v>
      </c>
      <c r="H189" s="255">
        <v>2</v>
      </c>
      <c r="I189" s="256"/>
      <c r="J189" s="257">
        <f t="shared" si="10"/>
        <v>0</v>
      </c>
      <c r="K189" s="258"/>
      <c r="L189" s="259"/>
      <c r="M189" s="260" t="s">
        <v>1</v>
      </c>
      <c r="N189" s="261" t="s">
        <v>38</v>
      </c>
      <c r="O189" s="71"/>
      <c r="P189" s="214">
        <f t="shared" si="11"/>
        <v>0</v>
      </c>
      <c r="Q189" s="214">
        <v>0.58499999999999996</v>
      </c>
      <c r="R189" s="214">
        <f t="shared" si="12"/>
        <v>1.17</v>
      </c>
      <c r="S189" s="214">
        <v>0</v>
      </c>
      <c r="T189" s="215">
        <f t="shared" si="13"/>
        <v>0</v>
      </c>
      <c r="U189" s="34"/>
      <c r="V189" s="34"/>
      <c r="W189" s="34"/>
      <c r="X189" s="34"/>
      <c r="Y189" s="34"/>
      <c r="Z189" s="34"/>
      <c r="AA189" s="34"/>
      <c r="AB189" s="34"/>
      <c r="AC189" s="34"/>
      <c r="AD189" s="34"/>
      <c r="AE189" s="34"/>
      <c r="AR189" s="216" t="s">
        <v>122</v>
      </c>
      <c r="AT189" s="216" t="s">
        <v>186</v>
      </c>
      <c r="AU189" s="216" t="s">
        <v>83</v>
      </c>
      <c r="AY189" s="17" t="s">
        <v>120</v>
      </c>
      <c r="BE189" s="217">
        <f t="shared" si="14"/>
        <v>0</v>
      </c>
      <c r="BF189" s="217">
        <f t="shared" si="15"/>
        <v>0</v>
      </c>
      <c r="BG189" s="217">
        <f t="shared" si="16"/>
        <v>0</v>
      </c>
      <c r="BH189" s="217">
        <f t="shared" si="17"/>
        <v>0</v>
      </c>
      <c r="BI189" s="217">
        <f t="shared" si="18"/>
        <v>0</v>
      </c>
      <c r="BJ189" s="17" t="s">
        <v>81</v>
      </c>
      <c r="BK189" s="217">
        <f t="shared" si="19"/>
        <v>0</v>
      </c>
      <c r="BL189" s="17" t="s">
        <v>127</v>
      </c>
      <c r="BM189" s="216" t="s">
        <v>519</v>
      </c>
    </row>
    <row r="190" spans="1:65" s="2" customFormat="1" ht="14.45" customHeight="1">
      <c r="A190" s="34"/>
      <c r="B190" s="35"/>
      <c r="C190" s="251" t="s">
        <v>311</v>
      </c>
      <c r="D190" s="251" t="s">
        <v>186</v>
      </c>
      <c r="E190" s="252" t="s">
        <v>520</v>
      </c>
      <c r="F190" s="253" t="s">
        <v>521</v>
      </c>
      <c r="G190" s="254" t="s">
        <v>301</v>
      </c>
      <c r="H190" s="255">
        <v>2</v>
      </c>
      <c r="I190" s="256"/>
      <c r="J190" s="257">
        <f t="shared" si="10"/>
        <v>0</v>
      </c>
      <c r="K190" s="258"/>
      <c r="L190" s="259"/>
      <c r="M190" s="260" t="s">
        <v>1</v>
      </c>
      <c r="N190" s="261" t="s">
        <v>38</v>
      </c>
      <c r="O190" s="71"/>
      <c r="P190" s="214">
        <f t="shared" si="11"/>
        <v>0</v>
      </c>
      <c r="Q190" s="214">
        <v>0.52600000000000002</v>
      </c>
      <c r="R190" s="214">
        <f t="shared" si="12"/>
        <v>1.052</v>
      </c>
      <c r="S190" s="214">
        <v>0</v>
      </c>
      <c r="T190" s="215">
        <f t="shared" si="13"/>
        <v>0</v>
      </c>
      <c r="U190" s="34"/>
      <c r="V190" s="34"/>
      <c r="W190" s="34"/>
      <c r="X190" s="34"/>
      <c r="Y190" s="34"/>
      <c r="Z190" s="34"/>
      <c r="AA190" s="34"/>
      <c r="AB190" s="34"/>
      <c r="AC190" s="34"/>
      <c r="AD190" s="34"/>
      <c r="AE190" s="34"/>
      <c r="AR190" s="216" t="s">
        <v>122</v>
      </c>
      <c r="AT190" s="216" t="s">
        <v>186</v>
      </c>
      <c r="AU190" s="216" t="s">
        <v>83</v>
      </c>
      <c r="AY190" s="17" t="s">
        <v>120</v>
      </c>
      <c r="BE190" s="217">
        <f t="shared" si="14"/>
        <v>0</v>
      </c>
      <c r="BF190" s="217">
        <f t="shared" si="15"/>
        <v>0</v>
      </c>
      <c r="BG190" s="217">
        <f t="shared" si="16"/>
        <v>0</v>
      </c>
      <c r="BH190" s="217">
        <f t="shared" si="17"/>
        <v>0</v>
      </c>
      <c r="BI190" s="217">
        <f t="shared" si="18"/>
        <v>0</v>
      </c>
      <c r="BJ190" s="17" t="s">
        <v>81</v>
      </c>
      <c r="BK190" s="217">
        <f t="shared" si="19"/>
        <v>0</v>
      </c>
      <c r="BL190" s="17" t="s">
        <v>127</v>
      </c>
      <c r="BM190" s="216" t="s">
        <v>522</v>
      </c>
    </row>
    <row r="191" spans="1:65" s="2" customFormat="1" ht="24.2" customHeight="1">
      <c r="A191" s="34"/>
      <c r="B191" s="35"/>
      <c r="C191" s="204" t="s">
        <v>247</v>
      </c>
      <c r="D191" s="204" t="s">
        <v>123</v>
      </c>
      <c r="E191" s="205" t="s">
        <v>523</v>
      </c>
      <c r="F191" s="206" t="s">
        <v>524</v>
      </c>
      <c r="G191" s="207" t="s">
        <v>301</v>
      </c>
      <c r="H191" s="208">
        <v>3</v>
      </c>
      <c r="I191" s="209"/>
      <c r="J191" s="210">
        <f t="shared" si="10"/>
        <v>0</v>
      </c>
      <c r="K191" s="211"/>
      <c r="L191" s="39"/>
      <c r="M191" s="212" t="s">
        <v>1</v>
      </c>
      <c r="N191" s="213" t="s">
        <v>38</v>
      </c>
      <c r="O191" s="71"/>
      <c r="P191" s="214">
        <f t="shared" si="11"/>
        <v>0</v>
      </c>
      <c r="Q191" s="214">
        <v>0.21734000000000001</v>
      </c>
      <c r="R191" s="214">
        <f t="shared" si="12"/>
        <v>0.65202000000000004</v>
      </c>
      <c r="S191" s="214">
        <v>0</v>
      </c>
      <c r="T191" s="215">
        <f t="shared" si="13"/>
        <v>0</v>
      </c>
      <c r="U191" s="34"/>
      <c r="V191" s="34"/>
      <c r="W191" s="34"/>
      <c r="X191" s="34"/>
      <c r="Y191" s="34"/>
      <c r="Z191" s="34"/>
      <c r="AA191" s="34"/>
      <c r="AB191" s="34"/>
      <c r="AC191" s="34"/>
      <c r="AD191" s="34"/>
      <c r="AE191" s="34"/>
      <c r="AR191" s="216" t="s">
        <v>127</v>
      </c>
      <c r="AT191" s="216" t="s">
        <v>123</v>
      </c>
      <c r="AU191" s="216" t="s">
        <v>83</v>
      </c>
      <c r="AY191" s="17" t="s">
        <v>120</v>
      </c>
      <c r="BE191" s="217">
        <f t="shared" si="14"/>
        <v>0</v>
      </c>
      <c r="BF191" s="217">
        <f t="shared" si="15"/>
        <v>0</v>
      </c>
      <c r="BG191" s="217">
        <f t="shared" si="16"/>
        <v>0</v>
      </c>
      <c r="BH191" s="217">
        <f t="shared" si="17"/>
        <v>0</v>
      </c>
      <c r="BI191" s="217">
        <f t="shared" si="18"/>
        <v>0</v>
      </c>
      <c r="BJ191" s="17" t="s">
        <v>81</v>
      </c>
      <c r="BK191" s="217">
        <f t="shared" si="19"/>
        <v>0</v>
      </c>
      <c r="BL191" s="17" t="s">
        <v>127</v>
      </c>
      <c r="BM191" s="216" t="s">
        <v>525</v>
      </c>
    </row>
    <row r="192" spans="1:65" s="2" customFormat="1" ht="24.2" customHeight="1">
      <c r="A192" s="34"/>
      <c r="B192" s="35"/>
      <c r="C192" s="251" t="s">
        <v>368</v>
      </c>
      <c r="D192" s="251" t="s">
        <v>186</v>
      </c>
      <c r="E192" s="252" t="s">
        <v>526</v>
      </c>
      <c r="F192" s="253" t="s">
        <v>527</v>
      </c>
      <c r="G192" s="254" t="s">
        <v>301</v>
      </c>
      <c r="H192" s="255">
        <v>3</v>
      </c>
      <c r="I192" s="256"/>
      <c r="J192" s="257">
        <f t="shared" si="10"/>
        <v>0</v>
      </c>
      <c r="K192" s="258"/>
      <c r="L192" s="259"/>
      <c r="M192" s="260" t="s">
        <v>1</v>
      </c>
      <c r="N192" s="261" t="s">
        <v>38</v>
      </c>
      <c r="O192" s="71"/>
      <c r="P192" s="214">
        <f t="shared" si="11"/>
        <v>0</v>
      </c>
      <c r="Q192" s="214">
        <v>0.19600000000000001</v>
      </c>
      <c r="R192" s="214">
        <f t="shared" si="12"/>
        <v>0.58800000000000008</v>
      </c>
      <c r="S192" s="214">
        <v>0</v>
      </c>
      <c r="T192" s="215">
        <f t="shared" si="13"/>
        <v>0</v>
      </c>
      <c r="U192" s="34"/>
      <c r="V192" s="34"/>
      <c r="W192" s="34"/>
      <c r="X192" s="34"/>
      <c r="Y192" s="34"/>
      <c r="Z192" s="34"/>
      <c r="AA192" s="34"/>
      <c r="AB192" s="34"/>
      <c r="AC192" s="34"/>
      <c r="AD192" s="34"/>
      <c r="AE192" s="34"/>
      <c r="AR192" s="216" t="s">
        <v>122</v>
      </c>
      <c r="AT192" s="216" t="s">
        <v>186</v>
      </c>
      <c r="AU192" s="216" t="s">
        <v>83</v>
      </c>
      <c r="AY192" s="17" t="s">
        <v>120</v>
      </c>
      <c r="BE192" s="217">
        <f t="shared" si="14"/>
        <v>0</v>
      </c>
      <c r="BF192" s="217">
        <f t="shared" si="15"/>
        <v>0</v>
      </c>
      <c r="BG192" s="217">
        <f t="shared" si="16"/>
        <v>0</v>
      </c>
      <c r="BH192" s="217">
        <f t="shared" si="17"/>
        <v>0</v>
      </c>
      <c r="BI192" s="217">
        <f t="shared" si="18"/>
        <v>0</v>
      </c>
      <c r="BJ192" s="17" t="s">
        <v>81</v>
      </c>
      <c r="BK192" s="217">
        <f t="shared" si="19"/>
        <v>0</v>
      </c>
      <c r="BL192" s="17" t="s">
        <v>127</v>
      </c>
      <c r="BM192" s="216" t="s">
        <v>528</v>
      </c>
    </row>
    <row r="193" spans="1:65" s="12" customFormat="1" ht="22.9" customHeight="1">
      <c r="B193" s="188"/>
      <c r="C193" s="189"/>
      <c r="D193" s="190" t="s">
        <v>72</v>
      </c>
      <c r="E193" s="202" t="s">
        <v>173</v>
      </c>
      <c r="F193" s="202" t="s">
        <v>331</v>
      </c>
      <c r="G193" s="189"/>
      <c r="H193" s="189"/>
      <c r="I193" s="192"/>
      <c r="J193" s="203">
        <f>BK193</f>
        <v>0</v>
      </c>
      <c r="K193" s="189"/>
      <c r="L193" s="194"/>
      <c r="M193" s="195"/>
      <c r="N193" s="196"/>
      <c r="O193" s="196"/>
      <c r="P193" s="197">
        <f>SUM(P194:P200)</f>
        <v>0</v>
      </c>
      <c r="Q193" s="196"/>
      <c r="R193" s="197">
        <f>SUM(R194:R200)</f>
        <v>4.2699999999999995E-2</v>
      </c>
      <c r="S193" s="196"/>
      <c r="T193" s="198">
        <f>SUM(T194:T200)</f>
        <v>0</v>
      </c>
      <c r="AR193" s="199" t="s">
        <v>81</v>
      </c>
      <c r="AT193" s="200" t="s">
        <v>72</v>
      </c>
      <c r="AU193" s="200" t="s">
        <v>81</v>
      </c>
      <c r="AY193" s="199" t="s">
        <v>120</v>
      </c>
      <c r="BK193" s="201">
        <f>SUM(BK194:BK200)</f>
        <v>0</v>
      </c>
    </row>
    <row r="194" spans="1:65" s="2" customFormat="1" ht="24.2" customHeight="1">
      <c r="A194" s="34"/>
      <c r="B194" s="35"/>
      <c r="C194" s="204" t="s">
        <v>216</v>
      </c>
      <c r="D194" s="204" t="s">
        <v>123</v>
      </c>
      <c r="E194" s="205" t="s">
        <v>529</v>
      </c>
      <c r="F194" s="206" t="s">
        <v>530</v>
      </c>
      <c r="G194" s="207" t="s">
        <v>229</v>
      </c>
      <c r="H194" s="208">
        <v>70</v>
      </c>
      <c r="I194" s="209"/>
      <c r="J194" s="210">
        <f>ROUND(I194*H194,2)</f>
        <v>0</v>
      </c>
      <c r="K194" s="211"/>
      <c r="L194" s="39"/>
      <c r="M194" s="212" t="s">
        <v>1</v>
      </c>
      <c r="N194" s="213" t="s">
        <v>38</v>
      </c>
      <c r="O194" s="71"/>
      <c r="P194" s="214">
        <f>O194*H194</f>
        <v>0</v>
      </c>
      <c r="Q194" s="214">
        <v>6.0999999999999997E-4</v>
      </c>
      <c r="R194" s="214">
        <f>Q194*H194</f>
        <v>4.2699999999999995E-2</v>
      </c>
      <c r="S194" s="214">
        <v>0</v>
      </c>
      <c r="T194" s="215">
        <f>S194*H194</f>
        <v>0</v>
      </c>
      <c r="U194" s="34"/>
      <c r="V194" s="34"/>
      <c r="W194" s="34"/>
      <c r="X194" s="34"/>
      <c r="Y194" s="34"/>
      <c r="Z194" s="34"/>
      <c r="AA194" s="34"/>
      <c r="AB194" s="34"/>
      <c r="AC194" s="34"/>
      <c r="AD194" s="34"/>
      <c r="AE194" s="34"/>
      <c r="AR194" s="216" t="s">
        <v>127</v>
      </c>
      <c r="AT194" s="216" t="s">
        <v>123</v>
      </c>
      <c r="AU194" s="216" t="s">
        <v>83</v>
      </c>
      <c r="AY194" s="17" t="s">
        <v>120</v>
      </c>
      <c r="BE194" s="217">
        <f>IF(N194="základní",J194,0)</f>
        <v>0</v>
      </c>
      <c r="BF194" s="217">
        <f>IF(N194="snížená",J194,0)</f>
        <v>0</v>
      </c>
      <c r="BG194" s="217">
        <f>IF(N194="zákl. přenesená",J194,0)</f>
        <v>0</v>
      </c>
      <c r="BH194" s="217">
        <f>IF(N194="sníž. přenesená",J194,0)</f>
        <v>0</v>
      </c>
      <c r="BI194" s="217">
        <f>IF(N194="nulová",J194,0)</f>
        <v>0</v>
      </c>
      <c r="BJ194" s="17" t="s">
        <v>81</v>
      </c>
      <c r="BK194" s="217">
        <f>ROUND(I194*H194,2)</f>
        <v>0</v>
      </c>
      <c r="BL194" s="17" t="s">
        <v>127</v>
      </c>
      <c r="BM194" s="216" t="s">
        <v>531</v>
      </c>
    </row>
    <row r="195" spans="1:65" s="14" customFormat="1" ht="11.25">
      <c r="B195" s="229"/>
      <c r="C195" s="230"/>
      <c r="D195" s="220" t="s">
        <v>129</v>
      </c>
      <c r="E195" s="231" t="s">
        <v>1</v>
      </c>
      <c r="F195" s="232" t="s">
        <v>532</v>
      </c>
      <c r="G195" s="230"/>
      <c r="H195" s="233">
        <v>70</v>
      </c>
      <c r="I195" s="234"/>
      <c r="J195" s="230"/>
      <c r="K195" s="230"/>
      <c r="L195" s="235"/>
      <c r="M195" s="236"/>
      <c r="N195" s="237"/>
      <c r="O195" s="237"/>
      <c r="P195" s="237"/>
      <c r="Q195" s="237"/>
      <c r="R195" s="237"/>
      <c r="S195" s="237"/>
      <c r="T195" s="238"/>
      <c r="AT195" s="239" t="s">
        <v>129</v>
      </c>
      <c r="AU195" s="239" t="s">
        <v>83</v>
      </c>
      <c r="AV195" s="14" t="s">
        <v>83</v>
      </c>
      <c r="AW195" s="14" t="s">
        <v>30</v>
      </c>
      <c r="AX195" s="14" t="s">
        <v>73</v>
      </c>
      <c r="AY195" s="239" t="s">
        <v>120</v>
      </c>
    </row>
    <row r="196" spans="1:65" s="15" customFormat="1" ht="11.25">
      <c r="B196" s="240"/>
      <c r="C196" s="241"/>
      <c r="D196" s="220" t="s">
        <v>129</v>
      </c>
      <c r="E196" s="242" t="s">
        <v>1</v>
      </c>
      <c r="F196" s="243" t="s">
        <v>132</v>
      </c>
      <c r="G196" s="241"/>
      <c r="H196" s="244">
        <v>70</v>
      </c>
      <c r="I196" s="245"/>
      <c r="J196" s="241"/>
      <c r="K196" s="241"/>
      <c r="L196" s="246"/>
      <c r="M196" s="247"/>
      <c r="N196" s="248"/>
      <c r="O196" s="248"/>
      <c r="P196" s="248"/>
      <c r="Q196" s="248"/>
      <c r="R196" s="248"/>
      <c r="S196" s="248"/>
      <c r="T196" s="249"/>
      <c r="AT196" s="250" t="s">
        <v>129</v>
      </c>
      <c r="AU196" s="250" t="s">
        <v>83</v>
      </c>
      <c r="AV196" s="15" t="s">
        <v>127</v>
      </c>
      <c r="AW196" s="15" t="s">
        <v>30</v>
      </c>
      <c r="AX196" s="15" t="s">
        <v>81</v>
      </c>
      <c r="AY196" s="250" t="s">
        <v>120</v>
      </c>
    </row>
    <row r="197" spans="1:65" s="2" customFormat="1" ht="14.45" customHeight="1">
      <c r="A197" s="34"/>
      <c r="B197" s="35"/>
      <c r="C197" s="204" t="s">
        <v>81</v>
      </c>
      <c r="D197" s="204" t="s">
        <v>123</v>
      </c>
      <c r="E197" s="205" t="s">
        <v>383</v>
      </c>
      <c r="F197" s="206" t="s">
        <v>384</v>
      </c>
      <c r="G197" s="207" t="s">
        <v>229</v>
      </c>
      <c r="H197" s="208">
        <v>70</v>
      </c>
      <c r="I197" s="209"/>
      <c r="J197" s="210">
        <f>ROUND(I197*H197,2)</f>
        <v>0</v>
      </c>
      <c r="K197" s="211"/>
      <c r="L197" s="39"/>
      <c r="M197" s="212" t="s">
        <v>1</v>
      </c>
      <c r="N197" s="213" t="s">
        <v>38</v>
      </c>
      <c r="O197" s="71"/>
      <c r="P197" s="214">
        <f>O197*H197</f>
        <v>0</v>
      </c>
      <c r="Q197" s="214">
        <v>0</v>
      </c>
      <c r="R197" s="214">
        <f>Q197*H197</f>
        <v>0</v>
      </c>
      <c r="S197" s="214">
        <v>0</v>
      </c>
      <c r="T197" s="215">
        <f>S197*H197</f>
        <v>0</v>
      </c>
      <c r="U197" s="34"/>
      <c r="V197" s="34"/>
      <c r="W197" s="34"/>
      <c r="X197" s="34"/>
      <c r="Y197" s="34"/>
      <c r="Z197" s="34"/>
      <c r="AA197" s="34"/>
      <c r="AB197" s="34"/>
      <c r="AC197" s="34"/>
      <c r="AD197" s="34"/>
      <c r="AE197" s="34"/>
      <c r="AR197" s="216" t="s">
        <v>127</v>
      </c>
      <c r="AT197" s="216" t="s">
        <v>123</v>
      </c>
      <c r="AU197" s="216" t="s">
        <v>83</v>
      </c>
      <c r="AY197" s="17" t="s">
        <v>120</v>
      </c>
      <c r="BE197" s="217">
        <f>IF(N197="základní",J197,0)</f>
        <v>0</v>
      </c>
      <c r="BF197" s="217">
        <f>IF(N197="snížená",J197,0)</f>
        <v>0</v>
      </c>
      <c r="BG197" s="217">
        <f>IF(N197="zákl. přenesená",J197,0)</f>
        <v>0</v>
      </c>
      <c r="BH197" s="217">
        <f>IF(N197="sníž. přenesená",J197,0)</f>
        <v>0</v>
      </c>
      <c r="BI197" s="217">
        <f>IF(N197="nulová",J197,0)</f>
        <v>0</v>
      </c>
      <c r="BJ197" s="17" t="s">
        <v>81</v>
      </c>
      <c r="BK197" s="217">
        <f>ROUND(I197*H197,2)</f>
        <v>0</v>
      </c>
      <c r="BL197" s="17" t="s">
        <v>127</v>
      </c>
      <c r="BM197" s="216" t="s">
        <v>533</v>
      </c>
    </row>
    <row r="198" spans="1:65" s="13" customFormat="1" ht="11.25">
      <c r="B198" s="218"/>
      <c r="C198" s="219"/>
      <c r="D198" s="220" t="s">
        <v>129</v>
      </c>
      <c r="E198" s="221" t="s">
        <v>1</v>
      </c>
      <c r="F198" s="222" t="s">
        <v>534</v>
      </c>
      <c r="G198" s="219"/>
      <c r="H198" s="221" t="s">
        <v>1</v>
      </c>
      <c r="I198" s="223"/>
      <c r="J198" s="219"/>
      <c r="K198" s="219"/>
      <c r="L198" s="224"/>
      <c r="M198" s="225"/>
      <c r="N198" s="226"/>
      <c r="O198" s="226"/>
      <c r="P198" s="226"/>
      <c r="Q198" s="226"/>
      <c r="R198" s="226"/>
      <c r="S198" s="226"/>
      <c r="T198" s="227"/>
      <c r="AT198" s="228" t="s">
        <v>129</v>
      </c>
      <c r="AU198" s="228" t="s">
        <v>83</v>
      </c>
      <c r="AV198" s="13" t="s">
        <v>81</v>
      </c>
      <c r="AW198" s="13" t="s">
        <v>30</v>
      </c>
      <c r="AX198" s="13" t="s">
        <v>73</v>
      </c>
      <c r="AY198" s="228" t="s">
        <v>120</v>
      </c>
    </row>
    <row r="199" spans="1:65" s="14" customFormat="1" ht="11.25">
      <c r="B199" s="229"/>
      <c r="C199" s="230"/>
      <c r="D199" s="220" t="s">
        <v>129</v>
      </c>
      <c r="E199" s="231" t="s">
        <v>1</v>
      </c>
      <c r="F199" s="232" t="s">
        <v>532</v>
      </c>
      <c r="G199" s="230"/>
      <c r="H199" s="233">
        <v>70</v>
      </c>
      <c r="I199" s="234"/>
      <c r="J199" s="230"/>
      <c r="K199" s="230"/>
      <c r="L199" s="235"/>
      <c r="M199" s="236"/>
      <c r="N199" s="237"/>
      <c r="O199" s="237"/>
      <c r="P199" s="237"/>
      <c r="Q199" s="237"/>
      <c r="R199" s="237"/>
      <c r="S199" s="237"/>
      <c r="T199" s="238"/>
      <c r="AT199" s="239" t="s">
        <v>129</v>
      </c>
      <c r="AU199" s="239" t="s">
        <v>83</v>
      </c>
      <c r="AV199" s="14" t="s">
        <v>83</v>
      </c>
      <c r="AW199" s="14" t="s">
        <v>30</v>
      </c>
      <c r="AX199" s="14" t="s">
        <v>73</v>
      </c>
      <c r="AY199" s="239" t="s">
        <v>120</v>
      </c>
    </row>
    <row r="200" spans="1:65" s="15" customFormat="1" ht="11.25">
      <c r="B200" s="240"/>
      <c r="C200" s="241"/>
      <c r="D200" s="220" t="s">
        <v>129</v>
      </c>
      <c r="E200" s="242" t="s">
        <v>1</v>
      </c>
      <c r="F200" s="243" t="s">
        <v>132</v>
      </c>
      <c r="G200" s="241"/>
      <c r="H200" s="244">
        <v>70</v>
      </c>
      <c r="I200" s="245"/>
      <c r="J200" s="241"/>
      <c r="K200" s="241"/>
      <c r="L200" s="246"/>
      <c r="M200" s="247"/>
      <c r="N200" s="248"/>
      <c r="O200" s="248"/>
      <c r="P200" s="248"/>
      <c r="Q200" s="248"/>
      <c r="R200" s="248"/>
      <c r="S200" s="248"/>
      <c r="T200" s="249"/>
      <c r="AT200" s="250" t="s">
        <v>129</v>
      </c>
      <c r="AU200" s="250" t="s">
        <v>83</v>
      </c>
      <c r="AV200" s="15" t="s">
        <v>127</v>
      </c>
      <c r="AW200" s="15" t="s">
        <v>30</v>
      </c>
      <c r="AX200" s="15" t="s">
        <v>81</v>
      </c>
      <c r="AY200" s="250" t="s">
        <v>120</v>
      </c>
    </row>
    <row r="201" spans="1:65" s="12" customFormat="1" ht="22.9" customHeight="1">
      <c r="B201" s="188"/>
      <c r="C201" s="189"/>
      <c r="D201" s="190" t="s">
        <v>72</v>
      </c>
      <c r="E201" s="202" t="s">
        <v>415</v>
      </c>
      <c r="F201" s="202" t="s">
        <v>416</v>
      </c>
      <c r="G201" s="189"/>
      <c r="H201" s="189"/>
      <c r="I201" s="192"/>
      <c r="J201" s="203">
        <f>BK201</f>
        <v>0</v>
      </c>
      <c r="K201" s="189"/>
      <c r="L201" s="194"/>
      <c r="M201" s="195"/>
      <c r="N201" s="196"/>
      <c r="O201" s="196"/>
      <c r="P201" s="197">
        <f>SUM(P202:P210)</f>
        <v>0</v>
      </c>
      <c r="Q201" s="196"/>
      <c r="R201" s="197">
        <f>SUM(R202:R210)</f>
        <v>0</v>
      </c>
      <c r="S201" s="196"/>
      <c r="T201" s="198">
        <f>SUM(T202:T210)</f>
        <v>0</v>
      </c>
      <c r="AR201" s="199" t="s">
        <v>81</v>
      </c>
      <c r="AT201" s="200" t="s">
        <v>72</v>
      </c>
      <c r="AU201" s="200" t="s">
        <v>81</v>
      </c>
      <c r="AY201" s="199" t="s">
        <v>120</v>
      </c>
      <c r="BK201" s="201">
        <f>SUM(BK202:BK210)</f>
        <v>0</v>
      </c>
    </row>
    <row r="202" spans="1:65" s="2" customFormat="1" ht="14.45" customHeight="1">
      <c r="A202" s="34"/>
      <c r="B202" s="35"/>
      <c r="C202" s="204" t="s">
        <v>398</v>
      </c>
      <c r="D202" s="204" t="s">
        <v>123</v>
      </c>
      <c r="E202" s="205" t="s">
        <v>535</v>
      </c>
      <c r="F202" s="206" t="s">
        <v>536</v>
      </c>
      <c r="G202" s="207" t="s">
        <v>189</v>
      </c>
      <c r="H202" s="208">
        <v>56.264000000000003</v>
      </c>
      <c r="I202" s="209"/>
      <c r="J202" s="210">
        <f>ROUND(I202*H202,2)</f>
        <v>0</v>
      </c>
      <c r="K202" s="211"/>
      <c r="L202" s="39"/>
      <c r="M202" s="212" t="s">
        <v>1</v>
      </c>
      <c r="N202" s="213" t="s">
        <v>38</v>
      </c>
      <c r="O202" s="71"/>
      <c r="P202" s="214">
        <f>O202*H202</f>
        <v>0</v>
      </c>
      <c r="Q202" s="214">
        <v>0</v>
      </c>
      <c r="R202" s="214">
        <f>Q202*H202</f>
        <v>0</v>
      </c>
      <c r="S202" s="214">
        <v>0</v>
      </c>
      <c r="T202" s="215">
        <f>S202*H202</f>
        <v>0</v>
      </c>
      <c r="U202" s="34"/>
      <c r="V202" s="34"/>
      <c r="W202" s="34"/>
      <c r="X202" s="34"/>
      <c r="Y202" s="34"/>
      <c r="Z202" s="34"/>
      <c r="AA202" s="34"/>
      <c r="AB202" s="34"/>
      <c r="AC202" s="34"/>
      <c r="AD202" s="34"/>
      <c r="AE202" s="34"/>
      <c r="AR202" s="216" t="s">
        <v>127</v>
      </c>
      <c r="AT202" s="216" t="s">
        <v>123</v>
      </c>
      <c r="AU202" s="216" t="s">
        <v>83</v>
      </c>
      <c r="AY202" s="17" t="s">
        <v>120</v>
      </c>
      <c r="BE202" s="217">
        <f>IF(N202="základní",J202,0)</f>
        <v>0</v>
      </c>
      <c r="BF202" s="217">
        <f>IF(N202="snížená",J202,0)</f>
        <v>0</v>
      </c>
      <c r="BG202" s="217">
        <f>IF(N202="zákl. přenesená",J202,0)</f>
        <v>0</v>
      </c>
      <c r="BH202" s="217">
        <f>IF(N202="sníž. přenesená",J202,0)</f>
        <v>0</v>
      </c>
      <c r="BI202" s="217">
        <f>IF(N202="nulová",J202,0)</f>
        <v>0</v>
      </c>
      <c r="BJ202" s="17" t="s">
        <v>81</v>
      </c>
      <c r="BK202" s="217">
        <f>ROUND(I202*H202,2)</f>
        <v>0</v>
      </c>
      <c r="BL202" s="17" t="s">
        <v>127</v>
      </c>
      <c r="BM202" s="216" t="s">
        <v>537</v>
      </c>
    </row>
    <row r="203" spans="1:65" s="2" customFormat="1" ht="24.2" customHeight="1">
      <c r="A203" s="34"/>
      <c r="B203" s="35"/>
      <c r="C203" s="204" t="s">
        <v>538</v>
      </c>
      <c r="D203" s="204" t="s">
        <v>123</v>
      </c>
      <c r="E203" s="205" t="s">
        <v>539</v>
      </c>
      <c r="F203" s="206" t="s">
        <v>540</v>
      </c>
      <c r="G203" s="207" t="s">
        <v>189</v>
      </c>
      <c r="H203" s="208">
        <v>1125.28</v>
      </c>
      <c r="I203" s="209"/>
      <c r="J203" s="210">
        <f>ROUND(I203*H203,2)</f>
        <v>0</v>
      </c>
      <c r="K203" s="211"/>
      <c r="L203" s="39"/>
      <c r="M203" s="212" t="s">
        <v>1</v>
      </c>
      <c r="N203" s="213" t="s">
        <v>38</v>
      </c>
      <c r="O203" s="71"/>
      <c r="P203" s="214">
        <f>O203*H203</f>
        <v>0</v>
      </c>
      <c r="Q203" s="214">
        <v>0</v>
      </c>
      <c r="R203" s="214">
        <f>Q203*H203</f>
        <v>0</v>
      </c>
      <c r="S203" s="214">
        <v>0</v>
      </c>
      <c r="T203" s="215">
        <f>S203*H203</f>
        <v>0</v>
      </c>
      <c r="U203" s="34"/>
      <c r="V203" s="34"/>
      <c r="W203" s="34"/>
      <c r="X203" s="34"/>
      <c r="Y203" s="34"/>
      <c r="Z203" s="34"/>
      <c r="AA203" s="34"/>
      <c r="AB203" s="34"/>
      <c r="AC203" s="34"/>
      <c r="AD203" s="34"/>
      <c r="AE203" s="34"/>
      <c r="AR203" s="216" t="s">
        <v>127</v>
      </c>
      <c r="AT203" s="216" t="s">
        <v>123</v>
      </c>
      <c r="AU203" s="216" t="s">
        <v>83</v>
      </c>
      <c r="AY203" s="17" t="s">
        <v>120</v>
      </c>
      <c r="BE203" s="217">
        <f>IF(N203="základní",J203,0)</f>
        <v>0</v>
      </c>
      <c r="BF203" s="217">
        <f>IF(N203="snížená",J203,0)</f>
        <v>0</v>
      </c>
      <c r="BG203" s="217">
        <f>IF(N203="zákl. přenesená",J203,0)</f>
        <v>0</v>
      </c>
      <c r="BH203" s="217">
        <f>IF(N203="sníž. přenesená",J203,0)</f>
        <v>0</v>
      </c>
      <c r="BI203" s="217">
        <f>IF(N203="nulová",J203,0)</f>
        <v>0</v>
      </c>
      <c r="BJ203" s="17" t="s">
        <v>81</v>
      </c>
      <c r="BK203" s="217">
        <f>ROUND(I203*H203,2)</f>
        <v>0</v>
      </c>
      <c r="BL203" s="17" t="s">
        <v>127</v>
      </c>
      <c r="BM203" s="216" t="s">
        <v>541</v>
      </c>
    </row>
    <row r="204" spans="1:65" s="13" customFormat="1" ht="11.25">
      <c r="B204" s="218"/>
      <c r="C204" s="219"/>
      <c r="D204" s="220" t="s">
        <v>129</v>
      </c>
      <c r="E204" s="221" t="s">
        <v>1</v>
      </c>
      <c r="F204" s="222" t="s">
        <v>542</v>
      </c>
      <c r="G204" s="219"/>
      <c r="H204" s="221" t="s">
        <v>1</v>
      </c>
      <c r="I204" s="223"/>
      <c r="J204" s="219"/>
      <c r="K204" s="219"/>
      <c r="L204" s="224"/>
      <c r="M204" s="225"/>
      <c r="N204" s="226"/>
      <c r="O204" s="226"/>
      <c r="P204" s="226"/>
      <c r="Q204" s="226"/>
      <c r="R204" s="226"/>
      <c r="S204" s="226"/>
      <c r="T204" s="227"/>
      <c r="AT204" s="228" t="s">
        <v>129</v>
      </c>
      <c r="AU204" s="228" t="s">
        <v>83</v>
      </c>
      <c r="AV204" s="13" t="s">
        <v>81</v>
      </c>
      <c r="AW204" s="13" t="s">
        <v>30</v>
      </c>
      <c r="AX204" s="13" t="s">
        <v>73</v>
      </c>
      <c r="AY204" s="228" t="s">
        <v>120</v>
      </c>
    </row>
    <row r="205" spans="1:65" s="14" customFormat="1" ht="11.25">
      <c r="B205" s="229"/>
      <c r="C205" s="230"/>
      <c r="D205" s="220" t="s">
        <v>129</v>
      </c>
      <c r="E205" s="231" t="s">
        <v>1</v>
      </c>
      <c r="F205" s="232" t="s">
        <v>543</v>
      </c>
      <c r="G205" s="230"/>
      <c r="H205" s="233">
        <v>1125.28</v>
      </c>
      <c r="I205" s="234"/>
      <c r="J205" s="230"/>
      <c r="K205" s="230"/>
      <c r="L205" s="235"/>
      <c r="M205" s="236"/>
      <c r="N205" s="237"/>
      <c r="O205" s="237"/>
      <c r="P205" s="237"/>
      <c r="Q205" s="237"/>
      <c r="R205" s="237"/>
      <c r="S205" s="237"/>
      <c r="T205" s="238"/>
      <c r="AT205" s="239" t="s">
        <v>129</v>
      </c>
      <c r="AU205" s="239" t="s">
        <v>83</v>
      </c>
      <c r="AV205" s="14" t="s">
        <v>83</v>
      </c>
      <c r="AW205" s="14" t="s">
        <v>30</v>
      </c>
      <c r="AX205" s="14" t="s">
        <v>73</v>
      </c>
      <c r="AY205" s="239" t="s">
        <v>120</v>
      </c>
    </row>
    <row r="206" spans="1:65" s="15" customFormat="1" ht="11.25">
      <c r="B206" s="240"/>
      <c r="C206" s="241"/>
      <c r="D206" s="220" t="s">
        <v>129</v>
      </c>
      <c r="E206" s="242" t="s">
        <v>1</v>
      </c>
      <c r="F206" s="243" t="s">
        <v>132</v>
      </c>
      <c r="G206" s="241"/>
      <c r="H206" s="244">
        <v>1125.28</v>
      </c>
      <c r="I206" s="245"/>
      <c r="J206" s="241"/>
      <c r="K206" s="241"/>
      <c r="L206" s="246"/>
      <c r="M206" s="247"/>
      <c r="N206" s="248"/>
      <c r="O206" s="248"/>
      <c r="P206" s="248"/>
      <c r="Q206" s="248"/>
      <c r="R206" s="248"/>
      <c r="S206" s="248"/>
      <c r="T206" s="249"/>
      <c r="AT206" s="250" t="s">
        <v>129</v>
      </c>
      <c r="AU206" s="250" t="s">
        <v>83</v>
      </c>
      <c r="AV206" s="15" t="s">
        <v>127</v>
      </c>
      <c r="AW206" s="15" t="s">
        <v>30</v>
      </c>
      <c r="AX206" s="15" t="s">
        <v>81</v>
      </c>
      <c r="AY206" s="250" t="s">
        <v>120</v>
      </c>
    </row>
    <row r="207" spans="1:65" s="2" customFormat="1" ht="24.2" customHeight="1">
      <c r="A207" s="34"/>
      <c r="B207" s="35"/>
      <c r="C207" s="204" t="s">
        <v>394</v>
      </c>
      <c r="D207" s="204" t="s">
        <v>123</v>
      </c>
      <c r="E207" s="205" t="s">
        <v>427</v>
      </c>
      <c r="F207" s="206" t="s">
        <v>428</v>
      </c>
      <c r="G207" s="207" t="s">
        <v>189</v>
      </c>
      <c r="H207" s="208">
        <v>56.264000000000003</v>
      </c>
      <c r="I207" s="209"/>
      <c r="J207" s="210">
        <f>ROUND(I207*H207,2)</f>
        <v>0</v>
      </c>
      <c r="K207" s="211"/>
      <c r="L207" s="39"/>
      <c r="M207" s="212" t="s">
        <v>1</v>
      </c>
      <c r="N207" s="213" t="s">
        <v>38</v>
      </c>
      <c r="O207" s="71"/>
      <c r="P207" s="214">
        <f>O207*H207</f>
        <v>0</v>
      </c>
      <c r="Q207" s="214">
        <v>0</v>
      </c>
      <c r="R207" s="214">
        <f>Q207*H207</f>
        <v>0</v>
      </c>
      <c r="S207" s="214">
        <v>0</v>
      </c>
      <c r="T207" s="215">
        <f>S207*H207</f>
        <v>0</v>
      </c>
      <c r="U207" s="34"/>
      <c r="V207" s="34"/>
      <c r="W207" s="34"/>
      <c r="X207" s="34"/>
      <c r="Y207" s="34"/>
      <c r="Z207" s="34"/>
      <c r="AA207" s="34"/>
      <c r="AB207" s="34"/>
      <c r="AC207" s="34"/>
      <c r="AD207" s="34"/>
      <c r="AE207" s="34"/>
      <c r="AR207" s="216" t="s">
        <v>127</v>
      </c>
      <c r="AT207" s="216" t="s">
        <v>123</v>
      </c>
      <c r="AU207" s="216" t="s">
        <v>83</v>
      </c>
      <c r="AY207" s="17" t="s">
        <v>120</v>
      </c>
      <c r="BE207" s="217">
        <f>IF(N207="základní",J207,0)</f>
        <v>0</v>
      </c>
      <c r="BF207" s="217">
        <f>IF(N207="snížená",J207,0)</f>
        <v>0</v>
      </c>
      <c r="BG207" s="217">
        <f>IF(N207="zákl. přenesená",J207,0)</f>
        <v>0</v>
      </c>
      <c r="BH207" s="217">
        <f>IF(N207="sníž. přenesená",J207,0)</f>
        <v>0</v>
      </c>
      <c r="BI207" s="217">
        <f>IF(N207="nulová",J207,0)</f>
        <v>0</v>
      </c>
      <c r="BJ207" s="17" t="s">
        <v>81</v>
      </c>
      <c r="BK207" s="217">
        <f>ROUND(I207*H207,2)</f>
        <v>0</v>
      </c>
      <c r="BL207" s="17" t="s">
        <v>127</v>
      </c>
      <c r="BM207" s="216" t="s">
        <v>544</v>
      </c>
    </row>
    <row r="208" spans="1:65" s="2" customFormat="1" ht="24.2" customHeight="1">
      <c r="A208" s="34"/>
      <c r="B208" s="35"/>
      <c r="C208" s="204" t="s">
        <v>402</v>
      </c>
      <c r="D208" s="204" t="s">
        <v>123</v>
      </c>
      <c r="E208" s="205" t="s">
        <v>431</v>
      </c>
      <c r="F208" s="206" t="s">
        <v>432</v>
      </c>
      <c r="G208" s="207" t="s">
        <v>189</v>
      </c>
      <c r="H208" s="208">
        <v>28.544</v>
      </c>
      <c r="I208" s="209"/>
      <c r="J208" s="210">
        <f>ROUND(I208*H208,2)</f>
        <v>0</v>
      </c>
      <c r="K208" s="211"/>
      <c r="L208" s="39"/>
      <c r="M208" s="212" t="s">
        <v>1</v>
      </c>
      <c r="N208" s="213" t="s">
        <v>38</v>
      </c>
      <c r="O208" s="71"/>
      <c r="P208" s="214">
        <f>O208*H208</f>
        <v>0</v>
      </c>
      <c r="Q208" s="214">
        <v>0</v>
      </c>
      <c r="R208" s="214">
        <f>Q208*H208</f>
        <v>0</v>
      </c>
      <c r="S208" s="214">
        <v>0</v>
      </c>
      <c r="T208" s="215">
        <f>S208*H208</f>
        <v>0</v>
      </c>
      <c r="U208" s="34"/>
      <c r="V208" s="34"/>
      <c r="W208" s="34"/>
      <c r="X208" s="34"/>
      <c r="Y208" s="34"/>
      <c r="Z208" s="34"/>
      <c r="AA208" s="34"/>
      <c r="AB208" s="34"/>
      <c r="AC208" s="34"/>
      <c r="AD208" s="34"/>
      <c r="AE208" s="34"/>
      <c r="AR208" s="216" t="s">
        <v>127</v>
      </c>
      <c r="AT208" s="216" t="s">
        <v>123</v>
      </c>
      <c r="AU208" s="216" t="s">
        <v>83</v>
      </c>
      <c r="AY208" s="17" t="s">
        <v>120</v>
      </c>
      <c r="BE208" s="217">
        <f>IF(N208="základní",J208,0)</f>
        <v>0</v>
      </c>
      <c r="BF208" s="217">
        <f>IF(N208="snížená",J208,0)</f>
        <v>0</v>
      </c>
      <c r="BG208" s="217">
        <f>IF(N208="zákl. přenesená",J208,0)</f>
        <v>0</v>
      </c>
      <c r="BH208" s="217">
        <f>IF(N208="sníž. přenesená",J208,0)</f>
        <v>0</v>
      </c>
      <c r="BI208" s="217">
        <f>IF(N208="nulová",J208,0)</f>
        <v>0</v>
      </c>
      <c r="BJ208" s="17" t="s">
        <v>81</v>
      </c>
      <c r="BK208" s="217">
        <f>ROUND(I208*H208,2)</f>
        <v>0</v>
      </c>
      <c r="BL208" s="17" t="s">
        <v>127</v>
      </c>
      <c r="BM208" s="216" t="s">
        <v>545</v>
      </c>
    </row>
    <row r="209" spans="1:65" s="2" customFormat="1" ht="24.2" customHeight="1">
      <c r="A209" s="34"/>
      <c r="B209" s="35"/>
      <c r="C209" s="204" t="s">
        <v>303</v>
      </c>
      <c r="D209" s="204" t="s">
        <v>123</v>
      </c>
      <c r="E209" s="205" t="s">
        <v>546</v>
      </c>
      <c r="F209" s="206" t="s">
        <v>547</v>
      </c>
      <c r="G209" s="207" t="s">
        <v>189</v>
      </c>
      <c r="H209" s="208">
        <v>9.24</v>
      </c>
      <c r="I209" s="209"/>
      <c r="J209" s="210">
        <f>ROUND(I209*H209,2)</f>
        <v>0</v>
      </c>
      <c r="K209" s="211"/>
      <c r="L209" s="39"/>
      <c r="M209" s="212" t="s">
        <v>1</v>
      </c>
      <c r="N209" s="213" t="s">
        <v>38</v>
      </c>
      <c r="O209" s="71"/>
      <c r="P209" s="214">
        <f>O209*H209</f>
        <v>0</v>
      </c>
      <c r="Q209" s="214">
        <v>0</v>
      </c>
      <c r="R209" s="214">
        <f>Q209*H209</f>
        <v>0</v>
      </c>
      <c r="S209" s="214">
        <v>0</v>
      </c>
      <c r="T209" s="215">
        <f>S209*H209</f>
        <v>0</v>
      </c>
      <c r="U209" s="34"/>
      <c r="V209" s="34"/>
      <c r="W209" s="34"/>
      <c r="X209" s="34"/>
      <c r="Y209" s="34"/>
      <c r="Z209" s="34"/>
      <c r="AA209" s="34"/>
      <c r="AB209" s="34"/>
      <c r="AC209" s="34"/>
      <c r="AD209" s="34"/>
      <c r="AE209" s="34"/>
      <c r="AR209" s="216" t="s">
        <v>127</v>
      </c>
      <c r="AT209" s="216" t="s">
        <v>123</v>
      </c>
      <c r="AU209" s="216" t="s">
        <v>83</v>
      </c>
      <c r="AY209" s="17" t="s">
        <v>120</v>
      </c>
      <c r="BE209" s="217">
        <f>IF(N209="základní",J209,0)</f>
        <v>0</v>
      </c>
      <c r="BF209" s="217">
        <f>IF(N209="snížená",J209,0)</f>
        <v>0</v>
      </c>
      <c r="BG209" s="217">
        <f>IF(N209="zákl. přenesená",J209,0)</f>
        <v>0</v>
      </c>
      <c r="BH209" s="217">
        <f>IF(N209="sníž. přenesená",J209,0)</f>
        <v>0</v>
      </c>
      <c r="BI209" s="217">
        <f>IF(N209="nulová",J209,0)</f>
        <v>0</v>
      </c>
      <c r="BJ209" s="17" t="s">
        <v>81</v>
      </c>
      <c r="BK209" s="217">
        <f>ROUND(I209*H209,2)</f>
        <v>0</v>
      </c>
      <c r="BL209" s="17" t="s">
        <v>127</v>
      </c>
      <c r="BM209" s="216" t="s">
        <v>548</v>
      </c>
    </row>
    <row r="210" spans="1:65" s="2" customFormat="1" ht="24.2" customHeight="1">
      <c r="A210" s="34"/>
      <c r="B210" s="35"/>
      <c r="C210" s="204" t="s">
        <v>288</v>
      </c>
      <c r="D210" s="204" t="s">
        <v>123</v>
      </c>
      <c r="E210" s="205" t="s">
        <v>435</v>
      </c>
      <c r="F210" s="206" t="s">
        <v>436</v>
      </c>
      <c r="G210" s="207" t="s">
        <v>189</v>
      </c>
      <c r="H210" s="208">
        <v>18.48</v>
      </c>
      <c r="I210" s="209"/>
      <c r="J210" s="210">
        <f>ROUND(I210*H210,2)</f>
        <v>0</v>
      </c>
      <c r="K210" s="211"/>
      <c r="L210" s="39"/>
      <c r="M210" s="212" t="s">
        <v>1</v>
      </c>
      <c r="N210" s="213" t="s">
        <v>38</v>
      </c>
      <c r="O210" s="71"/>
      <c r="P210" s="214">
        <f>O210*H210</f>
        <v>0</v>
      </c>
      <c r="Q210" s="214">
        <v>0</v>
      </c>
      <c r="R210" s="214">
        <f>Q210*H210</f>
        <v>0</v>
      </c>
      <c r="S210" s="214">
        <v>0</v>
      </c>
      <c r="T210" s="215">
        <f>S210*H210</f>
        <v>0</v>
      </c>
      <c r="U210" s="34"/>
      <c r="V210" s="34"/>
      <c r="W210" s="34"/>
      <c r="X210" s="34"/>
      <c r="Y210" s="34"/>
      <c r="Z210" s="34"/>
      <c r="AA210" s="34"/>
      <c r="AB210" s="34"/>
      <c r="AC210" s="34"/>
      <c r="AD210" s="34"/>
      <c r="AE210" s="34"/>
      <c r="AR210" s="216" t="s">
        <v>127</v>
      </c>
      <c r="AT210" s="216" t="s">
        <v>123</v>
      </c>
      <c r="AU210" s="216" t="s">
        <v>83</v>
      </c>
      <c r="AY210" s="17" t="s">
        <v>120</v>
      </c>
      <c r="BE210" s="217">
        <f>IF(N210="základní",J210,0)</f>
        <v>0</v>
      </c>
      <c r="BF210" s="217">
        <f>IF(N210="snížená",J210,0)</f>
        <v>0</v>
      </c>
      <c r="BG210" s="217">
        <f>IF(N210="zákl. přenesená",J210,0)</f>
        <v>0</v>
      </c>
      <c r="BH210" s="217">
        <f>IF(N210="sníž. přenesená",J210,0)</f>
        <v>0</v>
      </c>
      <c r="BI210" s="217">
        <f>IF(N210="nulová",J210,0)</f>
        <v>0</v>
      </c>
      <c r="BJ210" s="17" t="s">
        <v>81</v>
      </c>
      <c r="BK210" s="217">
        <f>ROUND(I210*H210,2)</f>
        <v>0</v>
      </c>
      <c r="BL210" s="17" t="s">
        <v>127</v>
      </c>
      <c r="BM210" s="216" t="s">
        <v>549</v>
      </c>
    </row>
    <row r="211" spans="1:65" s="12" customFormat="1" ht="22.9" customHeight="1">
      <c r="B211" s="188"/>
      <c r="C211" s="189"/>
      <c r="D211" s="190" t="s">
        <v>72</v>
      </c>
      <c r="E211" s="202" t="s">
        <v>438</v>
      </c>
      <c r="F211" s="202" t="s">
        <v>439</v>
      </c>
      <c r="G211" s="189"/>
      <c r="H211" s="189"/>
      <c r="I211" s="192"/>
      <c r="J211" s="203">
        <f>BK211</f>
        <v>0</v>
      </c>
      <c r="K211" s="189"/>
      <c r="L211" s="194"/>
      <c r="M211" s="195"/>
      <c r="N211" s="196"/>
      <c r="O211" s="196"/>
      <c r="P211" s="197">
        <f>P212</f>
        <v>0</v>
      </c>
      <c r="Q211" s="196"/>
      <c r="R211" s="197">
        <f>R212</f>
        <v>0</v>
      </c>
      <c r="S211" s="196"/>
      <c r="T211" s="198">
        <f>T212</f>
        <v>0</v>
      </c>
      <c r="AR211" s="199" t="s">
        <v>81</v>
      </c>
      <c r="AT211" s="200" t="s">
        <v>72</v>
      </c>
      <c r="AU211" s="200" t="s">
        <v>81</v>
      </c>
      <c r="AY211" s="199" t="s">
        <v>120</v>
      </c>
      <c r="BK211" s="201">
        <f>BK212</f>
        <v>0</v>
      </c>
    </row>
    <row r="212" spans="1:65" s="2" customFormat="1" ht="24.2" customHeight="1">
      <c r="A212" s="34"/>
      <c r="B212" s="35"/>
      <c r="C212" s="204" t="s">
        <v>406</v>
      </c>
      <c r="D212" s="204" t="s">
        <v>123</v>
      </c>
      <c r="E212" s="205" t="s">
        <v>550</v>
      </c>
      <c r="F212" s="206" t="s">
        <v>551</v>
      </c>
      <c r="G212" s="207" t="s">
        <v>189</v>
      </c>
      <c r="H212" s="208">
        <v>160.465</v>
      </c>
      <c r="I212" s="209"/>
      <c r="J212" s="210">
        <f>ROUND(I212*H212,2)</f>
        <v>0</v>
      </c>
      <c r="K212" s="211"/>
      <c r="L212" s="39"/>
      <c r="M212" s="262" t="s">
        <v>1</v>
      </c>
      <c r="N212" s="263" t="s">
        <v>38</v>
      </c>
      <c r="O212" s="264"/>
      <c r="P212" s="265">
        <f>O212*H212</f>
        <v>0</v>
      </c>
      <c r="Q212" s="265">
        <v>0</v>
      </c>
      <c r="R212" s="265">
        <f>Q212*H212</f>
        <v>0</v>
      </c>
      <c r="S212" s="265">
        <v>0</v>
      </c>
      <c r="T212" s="266">
        <f>S212*H212</f>
        <v>0</v>
      </c>
      <c r="U212" s="34"/>
      <c r="V212" s="34"/>
      <c r="W212" s="34"/>
      <c r="X212" s="34"/>
      <c r="Y212" s="34"/>
      <c r="Z212" s="34"/>
      <c r="AA212" s="34"/>
      <c r="AB212" s="34"/>
      <c r="AC212" s="34"/>
      <c r="AD212" s="34"/>
      <c r="AE212" s="34"/>
      <c r="AR212" s="216" t="s">
        <v>127</v>
      </c>
      <c r="AT212" s="216" t="s">
        <v>123</v>
      </c>
      <c r="AU212" s="216" t="s">
        <v>83</v>
      </c>
      <c r="AY212" s="17" t="s">
        <v>120</v>
      </c>
      <c r="BE212" s="217">
        <f>IF(N212="základní",J212,0)</f>
        <v>0</v>
      </c>
      <c r="BF212" s="217">
        <f>IF(N212="snížená",J212,0)</f>
        <v>0</v>
      </c>
      <c r="BG212" s="217">
        <f>IF(N212="zákl. přenesená",J212,0)</f>
        <v>0</v>
      </c>
      <c r="BH212" s="217">
        <f>IF(N212="sníž. přenesená",J212,0)</f>
        <v>0</v>
      </c>
      <c r="BI212" s="217">
        <f>IF(N212="nulová",J212,0)</f>
        <v>0</v>
      </c>
      <c r="BJ212" s="17" t="s">
        <v>81</v>
      </c>
      <c r="BK212" s="217">
        <f>ROUND(I212*H212,2)</f>
        <v>0</v>
      </c>
      <c r="BL212" s="17" t="s">
        <v>127</v>
      </c>
      <c r="BM212" s="216" t="s">
        <v>552</v>
      </c>
    </row>
    <row r="213" spans="1:65" s="2" customFormat="1" ht="6.95" customHeight="1">
      <c r="A213" s="34"/>
      <c r="B213" s="54"/>
      <c r="C213" s="55"/>
      <c r="D213" s="55"/>
      <c r="E213" s="55"/>
      <c r="F213" s="55"/>
      <c r="G213" s="55"/>
      <c r="H213" s="55"/>
      <c r="I213" s="152"/>
      <c r="J213" s="55"/>
      <c r="K213" s="55"/>
      <c r="L213" s="39"/>
      <c r="M213" s="34"/>
      <c r="O213" s="34"/>
      <c r="P213" s="34"/>
      <c r="Q213" s="34"/>
      <c r="R213" s="34"/>
      <c r="S213" s="34"/>
      <c r="T213" s="34"/>
      <c r="U213" s="34"/>
      <c r="V213" s="34"/>
      <c r="W213" s="34"/>
      <c r="X213" s="34"/>
      <c r="Y213" s="34"/>
      <c r="Z213" s="34"/>
      <c r="AA213" s="34"/>
      <c r="AB213" s="34"/>
      <c r="AC213" s="34"/>
      <c r="AD213" s="34"/>
      <c r="AE213" s="34"/>
    </row>
  </sheetData>
  <sheetProtection algorithmName="SHA-512" hashValue="6trnVEvbkEuSEUA7RPqg7MzYQnw0KP0aRBmd9+jLOKdR+wG5YmjSrjnnfmBVrwuGzIaAnLYJxR1NFe03sr8VyQ==" saltValue="0hdLDh16WNT/gF7+tSEo+ot6kUXo/Z5KtjY28d0FHlQUjzOReCRGY7M6S/7/v0msqBkPfQFz7YjDoTlGclnEpw==" spinCount="100000" sheet="1" objects="1" scenarios="1" formatColumns="0" formatRows="0" autoFilter="0"/>
  <autoFilter ref="C123:K212" xr:uid="{00000000-0009-0000-0000-000002000000}"/>
  <mergeCells count="9">
    <mergeCell ref="E87:H87"/>
    <mergeCell ref="E114:H114"/>
    <mergeCell ref="E116:H116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6</vt:i4>
      </vt:variant>
    </vt:vector>
  </HeadingPairs>
  <TitlesOfParts>
    <vt:vector size="9" baseType="lpstr">
      <vt:lpstr>Rekapitulace stavby</vt:lpstr>
      <vt:lpstr>01 - Zpevněná plocha</vt:lpstr>
      <vt:lpstr>02 - Výměna potrubí kanal...</vt:lpstr>
      <vt:lpstr>'01 - Zpevněná plocha'!Názvy_tisku</vt:lpstr>
      <vt:lpstr>'02 - Výměna potrubí kanal...'!Názvy_tisku</vt:lpstr>
      <vt:lpstr>'Rekapitulace stavby'!Názvy_tisku</vt:lpstr>
      <vt:lpstr>'01 - Zpevněná plocha'!Oblast_tisku</vt:lpstr>
      <vt:lpstr>'02 - Výměna potrubí kanal...'!Oblast_tisku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Marek Kawulok</dc:creator>
  <cp:lastModifiedBy>Lenka Husarová</cp:lastModifiedBy>
  <dcterms:created xsi:type="dcterms:W3CDTF">2021-03-30T09:11:00Z</dcterms:created>
  <dcterms:modified xsi:type="dcterms:W3CDTF">2021-03-31T06:38:24Z</dcterms:modified>
</cp:coreProperties>
</file>